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eabejar\Downloads\"/>
    </mc:Choice>
  </mc:AlternateContent>
  <xr:revisionPtr revIDLastSave="0" documentId="8_{DF46BDCA-9816-4EA4-96FD-460322D1A79D}" xr6:coauthVersionLast="47" xr6:coauthVersionMax="47" xr10:uidLastSave="{00000000-0000-0000-0000-000000000000}"/>
  <bookViews>
    <workbookView xWindow="-108" yWindow="-108" windowWidth="23256" windowHeight="12456" tabRatio="1000" firstSheet="1" activeTab="1" xr2:uid="{00000000-000D-0000-FFFF-FFFF00000000}"/>
    <workbookView xWindow="-108" yWindow="-108" windowWidth="23256" windowHeight="12456" activeTab="1" xr2:uid="{66A44F97-8B40-489E-8020-1A984DB032E8}"/>
  </bookViews>
  <sheets>
    <sheet name="How to Use the Workbook" sheetId="12" r:id="rId1"/>
    <sheet name="Total Cost of Position" sheetId="11" r:id="rId2"/>
    <sheet name="Classified Salary Schedule" sheetId="13" r:id="rId3"/>
    <sheet name="CL Confidential Salary Schedule" sheetId="14" r:id="rId4"/>
    <sheet name="Administrator Job Titles" sheetId="3" r:id="rId5"/>
    <sheet name="Short Term NonClassified Titles" sheetId="5" r:id="rId6"/>
    <sheet name="TCP Full Time Fac" sheetId="6" r:id="rId7"/>
    <sheet name="TCP Full Time CounsLib" sheetId="7" r:id="rId8"/>
    <sheet name="TCP Assoc Fac" sheetId="8" r:id="rId9"/>
    <sheet name="Student Employment" sheetId="9" r:id="rId10"/>
    <sheet name="RATE SHEET" sheetId="1" r:id="rId11"/>
    <sheet name="NOTES" sheetId="2" r:id="rId12"/>
  </sheets>
  <definedNames>
    <definedName name="_xlnm._FilterDatabase" localSheetId="3" hidden="1">'CL Confidential Salary Schedule'!$A$4:$G$4</definedName>
    <definedName name="_xlnm._FilterDatabase" localSheetId="2" hidden="1">'Classified Salary Schedule'!$A$5:$G$181</definedName>
    <definedName name="_xlnm._FilterDatabase" localSheetId="5" hidden="1">'Short Term NonClassified Titles'!$A$1:$B$117</definedName>
    <definedName name="AdministratorTitles">'Administrator Job Titles'!$A$2:$A$124</definedName>
    <definedName name="AdminTitles">'Administrator Job Titles'!$A$3:$A$124</definedName>
    <definedName name="AdminTitles2">'Administrator Job Titles'!$A$2:$A$124</definedName>
    <definedName name="ClassTitles">#REF!</definedName>
    <definedName name="ClassTitles2">#REF!</definedName>
    <definedName name="_xlnm.Print_Titles" localSheetId="1">'Total Cost of Position'!$1:$3</definedName>
    <definedName name="Sections">#REF!</definedName>
    <definedName name="ShortTerm">'Short Term NonClassified Titles'!$A$2:$A$116</definedName>
    <definedName name="StudentTitles">'Student Employment'!$A$4:$A$8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1" l="1"/>
  <c r="C10" i="7"/>
  <c r="B8" i="7"/>
  <c r="K5" i="1"/>
  <c r="H5" i="11"/>
  <c r="G13" i="11"/>
  <c r="F5" i="11" l="1"/>
  <c r="G19" i="11"/>
  <c r="R32" i="11"/>
  <c r="T32" i="11"/>
  <c r="F6" i="1"/>
  <c r="I3" i="1" l="1"/>
  <c r="G5" i="11"/>
  <c r="B19" i="6"/>
  <c r="D47" i="11"/>
  <c r="D46" i="11"/>
  <c r="F31" i="11"/>
  <c r="F27" i="11"/>
  <c r="F26" i="11"/>
  <c r="F25" i="11"/>
  <c r="F21" i="11"/>
  <c r="F20" i="11"/>
  <c r="F19" i="11"/>
  <c r="F15" i="11"/>
  <c r="F14" i="11"/>
  <c r="F13" i="11"/>
  <c r="F9" i="11"/>
  <c r="F8" i="11"/>
  <c r="F7" i="11"/>
  <c r="F6" i="11"/>
  <c r="I6" i="1" l="1"/>
  <c r="I7" i="1"/>
  <c r="I5" i="1"/>
  <c r="I8" i="1"/>
  <c r="B18" i="7"/>
  <c r="F32" i="11"/>
  <c r="G32" i="11"/>
  <c r="C31" i="11"/>
  <c r="D32" i="11"/>
  <c r="H32" i="11"/>
  <c r="E32" i="11"/>
  <c r="E27" i="11"/>
  <c r="E26" i="11"/>
  <c r="I32" i="11" l="1"/>
  <c r="E8" i="8"/>
  <c r="D8" i="8"/>
  <c r="D5" i="8"/>
  <c r="D4" i="8"/>
  <c r="E7" i="11"/>
  <c r="E8" i="11"/>
  <c r="G8" i="11" s="1"/>
  <c r="E9" i="11"/>
  <c r="G9" i="11" s="1"/>
  <c r="E6" i="11"/>
  <c r="F5" i="1"/>
  <c r="F7" i="1"/>
  <c r="G26" i="11" s="1"/>
  <c r="F8" i="1"/>
  <c r="F42" i="11"/>
  <c r="G27" i="11" l="1"/>
  <c r="G7" i="11"/>
  <c r="G6" i="11"/>
  <c r="F35" i="11"/>
  <c r="F34" i="11"/>
  <c r="E4" i="8"/>
  <c r="D42" i="11"/>
  <c r="E13" i="11" l="1"/>
  <c r="B7" i="7" l="1"/>
  <c r="B5" i="7"/>
  <c r="B4" i="7"/>
  <c r="B3" i="7"/>
  <c r="B7" i="6"/>
  <c r="B5" i="6"/>
  <c r="B4" i="6"/>
  <c r="B3" i="6"/>
  <c r="C2" i="6"/>
  <c r="H35" i="11" l="1"/>
  <c r="D9" i="8"/>
  <c r="D10" i="8" s="1"/>
  <c r="E35" i="11"/>
  <c r="E9" i="8" l="1"/>
  <c r="E5" i="8" l="1"/>
  <c r="D6" i="8"/>
  <c r="H53" i="11" l="1"/>
  <c r="E53" i="11"/>
  <c r="D53" i="11"/>
  <c r="F53" i="11" s="1"/>
  <c r="H52" i="11"/>
  <c r="E52" i="11"/>
  <c r="D52" i="11"/>
  <c r="F52" i="11" s="1"/>
  <c r="H51" i="11"/>
  <c r="E51" i="11"/>
  <c r="D51" i="11"/>
  <c r="F51" i="11" s="1"/>
  <c r="H47" i="11"/>
  <c r="E47" i="11"/>
  <c r="F47" i="11"/>
  <c r="H46" i="11"/>
  <c r="E46" i="11"/>
  <c r="F46" i="11"/>
  <c r="H42" i="11"/>
  <c r="E42" i="11"/>
  <c r="F39" i="11"/>
  <c r="E39" i="11"/>
  <c r="D39" i="11"/>
  <c r="H34" i="11"/>
  <c r="H36" i="11" s="1"/>
  <c r="E34" i="11"/>
  <c r="E31" i="11"/>
  <c r="D31" i="11"/>
  <c r="E25" i="11"/>
  <c r="E21" i="11"/>
  <c r="E20" i="11"/>
  <c r="E19" i="11"/>
  <c r="H15" i="11"/>
  <c r="E15" i="11"/>
  <c r="E14" i="11"/>
  <c r="F36" i="11" l="1"/>
  <c r="H54" i="11"/>
  <c r="G46" i="11"/>
  <c r="I46" i="11" s="1"/>
  <c r="F54" i="11"/>
  <c r="G47" i="11"/>
  <c r="I47" i="11" s="1"/>
  <c r="G53" i="11"/>
  <c r="I53" i="11" s="1"/>
  <c r="G52" i="11"/>
  <c r="I52" i="11" s="1"/>
  <c r="F28" i="11"/>
  <c r="F22" i="11"/>
  <c r="F16" i="11"/>
  <c r="G14" i="11"/>
  <c r="F10" i="11"/>
  <c r="H45" i="11"/>
  <c r="H48" i="11" s="1"/>
  <c r="E45" i="11"/>
  <c r="G15" i="11"/>
  <c r="I15" i="11" s="1"/>
  <c r="G51" i="11"/>
  <c r="I51" i="11" s="1"/>
  <c r="C7" i="7"/>
  <c r="C6" i="7"/>
  <c r="C5" i="7"/>
  <c r="C4" i="7"/>
  <c r="C3" i="7"/>
  <c r="C2" i="7"/>
  <c r="C7" i="6"/>
  <c r="C6" i="6"/>
  <c r="C5" i="6"/>
  <c r="C4" i="6"/>
  <c r="C3" i="6"/>
  <c r="B19" i="1"/>
  <c r="C9" i="6" l="1"/>
  <c r="C9" i="7"/>
  <c r="C8" i="6"/>
  <c r="H27" i="11"/>
  <c r="I27" i="11" s="1"/>
  <c r="H26" i="11"/>
  <c r="I26" i="11" s="1"/>
  <c r="H7" i="11"/>
  <c r="I7" i="11" s="1"/>
  <c r="H8" i="11"/>
  <c r="I8" i="11" s="1"/>
  <c r="H9" i="11"/>
  <c r="I9" i="11" s="1"/>
  <c r="H6" i="11"/>
  <c r="I6" i="11" s="1"/>
  <c r="H13" i="11"/>
  <c r="I13" i="11" s="1"/>
  <c r="G31" i="11"/>
  <c r="H19" i="11"/>
  <c r="G39" i="11"/>
  <c r="G16" i="11"/>
  <c r="G42" i="11"/>
  <c r="I42" i="11" s="1"/>
  <c r="G34" i="11"/>
  <c r="G35" i="11"/>
  <c r="I35" i="11" s="1"/>
  <c r="G54" i="11"/>
  <c r="I54" i="11"/>
  <c r="F45" i="11"/>
  <c r="F48" i="11" s="1"/>
  <c r="G25" i="11"/>
  <c r="G28" i="11" s="1"/>
  <c r="H25" i="11"/>
  <c r="H21" i="11"/>
  <c r="H20" i="11"/>
  <c r="H14" i="11"/>
  <c r="I14" i="11" s="1"/>
  <c r="G21" i="11"/>
  <c r="G20" i="11"/>
  <c r="I34" i="11" l="1"/>
  <c r="I36" i="11" s="1"/>
  <c r="I5" i="11"/>
  <c r="K5" i="11" s="1"/>
  <c r="I19" i="11"/>
  <c r="G36" i="11"/>
  <c r="G45" i="11"/>
  <c r="G48" i="11" s="1"/>
  <c r="I20" i="11"/>
  <c r="I25" i="11"/>
  <c r="I28" i="11" s="1"/>
  <c r="H16" i="11"/>
  <c r="G22" i="11"/>
  <c r="H10" i="11"/>
  <c r="G10" i="11"/>
  <c r="I21" i="11"/>
  <c r="H22" i="11"/>
  <c r="H28" i="11"/>
  <c r="I16" i="11"/>
  <c r="I10" i="11" l="1"/>
  <c r="I45" i="11"/>
  <c r="I48" i="11" s="1"/>
  <c r="I22" i="11"/>
  <c r="H39" i="11"/>
  <c r="I39" i="11" s="1"/>
  <c r="H31" i="11"/>
  <c r="I3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Cheatham, Misty</author>
    <author>tc={3FDE8753-2D47-4109-BD6C-F9EC447907F9}</author>
  </authors>
  <commentList>
    <comment ref="H3" authorId="0" shapeId="0" xr:uid="{00000000-0006-0000-0100-000001000000}">
      <text>
        <r>
          <rPr>
            <sz val="9"/>
            <color indexed="81"/>
            <rFont val="Tahoma"/>
            <family val="2"/>
          </rPr>
          <t>Assigns H&amp;W to position if FTE &gt;=0.5 proportionately</t>
        </r>
      </text>
    </comment>
    <comment ref="C5" authorId="0" shapeId="0" xr:uid="{00000000-0006-0000-0100-000002000000}">
      <text>
        <r>
          <rPr>
            <sz val="9"/>
            <color indexed="81"/>
            <rFont val="Tahoma"/>
            <family val="2"/>
          </rPr>
          <t>Must be a value greater than 0.0 but less than or equal to 1.0.</t>
        </r>
      </text>
    </comment>
    <comment ref="E5" authorId="0" shapeId="0" xr:uid="{00000000-0006-0000-0100-000003000000}">
      <text>
        <r>
          <rPr>
            <sz val="9"/>
            <color indexed="81"/>
            <rFont val="Tahoma"/>
            <family val="2"/>
          </rPr>
          <t>Assumes PARS if FTE &lt; 0.5 and PERS if FTES &gt;=0.5</t>
        </r>
      </text>
    </comment>
    <comment ref="C6" authorId="0" shapeId="0" xr:uid="{00000000-0006-0000-0100-000004000000}">
      <text>
        <r>
          <rPr>
            <sz val="9"/>
            <color indexed="81"/>
            <rFont val="Tahoma"/>
            <family val="2"/>
          </rPr>
          <t>Must be a value greater than 0.0 but less than or equal to 1.0.</t>
        </r>
      </text>
    </comment>
    <comment ref="E6" authorId="0" shapeId="0" xr:uid="{00000000-0006-0000-0100-000005000000}">
      <text>
        <r>
          <rPr>
            <sz val="9"/>
            <color indexed="81"/>
            <rFont val="Tahoma"/>
            <family val="2"/>
          </rPr>
          <t>Assumes PARS if FTE &lt; 0.5 and PERS if FTES &gt;=0.5</t>
        </r>
      </text>
    </comment>
    <comment ref="C7" authorId="0" shapeId="0" xr:uid="{00000000-0006-0000-0100-000006000000}">
      <text>
        <r>
          <rPr>
            <sz val="9"/>
            <color indexed="81"/>
            <rFont val="Tahoma"/>
            <family val="2"/>
          </rPr>
          <t>Must be a value greater than 0.0 but less than or equal to 1.0.</t>
        </r>
      </text>
    </comment>
    <comment ref="E7" authorId="0" shapeId="0" xr:uid="{00000000-0006-0000-0100-000007000000}">
      <text>
        <r>
          <rPr>
            <sz val="9"/>
            <color indexed="81"/>
            <rFont val="Tahoma"/>
            <family val="2"/>
          </rPr>
          <t>Assumes PARS if FTE &lt; 0.5 and PERS if FTES &gt;=0.5</t>
        </r>
      </text>
    </comment>
    <comment ref="C8" authorId="0" shapeId="0" xr:uid="{00000000-0006-0000-0100-000008000000}">
      <text>
        <r>
          <rPr>
            <sz val="9"/>
            <color indexed="81"/>
            <rFont val="Tahoma"/>
            <family val="2"/>
          </rPr>
          <t>Must be a value greater than 0.0 but less than or equal to 1.0.</t>
        </r>
      </text>
    </comment>
    <comment ref="E8" authorId="0" shapeId="0" xr:uid="{00000000-0006-0000-0100-000009000000}">
      <text>
        <r>
          <rPr>
            <sz val="9"/>
            <color indexed="81"/>
            <rFont val="Tahoma"/>
            <family val="2"/>
          </rPr>
          <t>Assumes PARS if FTE &lt; 0.5 and PERS if FTES &gt;=0.5</t>
        </r>
      </text>
    </comment>
    <comment ref="C9" authorId="0" shapeId="0" xr:uid="{00000000-0006-0000-0100-00000A000000}">
      <text>
        <r>
          <rPr>
            <sz val="9"/>
            <color indexed="81"/>
            <rFont val="Tahoma"/>
            <family val="2"/>
          </rPr>
          <t>Must be a value greater than 0.0 but less than or equal to 1.0.</t>
        </r>
      </text>
    </comment>
    <comment ref="E9" authorId="0" shapeId="0" xr:uid="{00000000-0006-0000-0100-00000B000000}">
      <text>
        <r>
          <rPr>
            <sz val="9"/>
            <color indexed="81"/>
            <rFont val="Tahoma"/>
            <family val="2"/>
          </rPr>
          <t>Assumes PARS if FTE &lt; 0.5 and PERS if FTES &gt;=0.5</t>
        </r>
      </text>
    </comment>
    <comment ref="C13" authorId="0" shapeId="0" xr:uid="{00000000-0006-0000-0100-00000C000000}">
      <text>
        <r>
          <rPr>
            <sz val="9"/>
            <color indexed="81"/>
            <rFont val="Tahoma"/>
            <family val="2"/>
          </rPr>
          <t>Must be a value greater than 0.0 but less than or equal to 1.0.</t>
        </r>
      </text>
    </comment>
    <comment ref="E13" authorId="0" shapeId="0" xr:uid="{00000000-0006-0000-0100-00000D000000}">
      <text>
        <r>
          <rPr>
            <sz val="9"/>
            <color indexed="81"/>
            <rFont val="Tahoma"/>
            <family val="2"/>
          </rPr>
          <t>Assumes PARS if FTE &lt; 0.5 and PERS if FTES &gt;=0.5</t>
        </r>
      </text>
    </comment>
    <comment ref="C14" authorId="0" shapeId="0" xr:uid="{00000000-0006-0000-0100-00000E000000}">
      <text>
        <r>
          <rPr>
            <sz val="9"/>
            <color indexed="81"/>
            <rFont val="Tahoma"/>
            <family val="2"/>
          </rPr>
          <t>Must be a value greater than 0.0 but less than or equal to 1.0.</t>
        </r>
      </text>
    </comment>
    <comment ref="E14" authorId="0" shapeId="0" xr:uid="{00000000-0006-0000-0100-00000F000000}">
      <text>
        <r>
          <rPr>
            <sz val="9"/>
            <color indexed="81"/>
            <rFont val="Tahoma"/>
            <family val="2"/>
          </rPr>
          <t>Assumes PARS if FTE &lt; 0.5 and PERS if FTES &gt;=0.5</t>
        </r>
      </text>
    </comment>
    <comment ref="C15" authorId="0" shapeId="0" xr:uid="{00000000-0006-0000-0100-000010000000}">
      <text>
        <r>
          <rPr>
            <sz val="9"/>
            <color indexed="81"/>
            <rFont val="Tahoma"/>
            <family val="2"/>
          </rPr>
          <t>Must be a value greater than 0.0 but less than or equal to 1.0.</t>
        </r>
      </text>
    </comment>
    <comment ref="E15" authorId="0" shapeId="0" xr:uid="{00000000-0006-0000-0100-000011000000}">
      <text>
        <r>
          <rPr>
            <sz val="9"/>
            <color indexed="81"/>
            <rFont val="Tahoma"/>
            <family val="2"/>
          </rPr>
          <t>Assumes PARS if FTE &lt; 0.5 and PERS if FTES &gt;=0.5</t>
        </r>
      </text>
    </comment>
    <comment ref="C19" authorId="0" shapeId="0" xr:uid="{00000000-0006-0000-0100-000012000000}">
      <text>
        <r>
          <rPr>
            <sz val="9"/>
            <color indexed="81"/>
            <rFont val="Tahoma"/>
            <family val="2"/>
          </rPr>
          <t xml:space="preserve">Must be FTE 1.0
</t>
        </r>
      </text>
    </comment>
    <comment ref="C20" authorId="0" shapeId="0" xr:uid="{00000000-0006-0000-0100-000013000000}">
      <text>
        <r>
          <rPr>
            <sz val="9"/>
            <color indexed="81"/>
            <rFont val="Tahoma"/>
            <family val="2"/>
          </rPr>
          <t xml:space="preserve">Must be FTE 1.0
</t>
        </r>
      </text>
    </comment>
    <comment ref="C21" authorId="0" shapeId="0" xr:uid="{00000000-0006-0000-0100-000014000000}">
      <text>
        <r>
          <rPr>
            <sz val="9"/>
            <color indexed="81"/>
            <rFont val="Tahoma"/>
            <family val="2"/>
          </rPr>
          <t xml:space="preserve">Must be FTE 1.0
</t>
        </r>
      </text>
    </comment>
    <comment ref="C25" authorId="0" shapeId="0" xr:uid="{00000000-0006-0000-0100-000015000000}">
      <text>
        <r>
          <rPr>
            <sz val="9"/>
            <color indexed="81"/>
            <rFont val="Tahoma"/>
            <family val="2"/>
          </rPr>
          <t xml:space="preserve">Must be FTE 1.0
</t>
        </r>
      </text>
    </comment>
    <comment ref="C26" authorId="0" shapeId="0" xr:uid="{00000000-0006-0000-0100-000016000000}">
      <text>
        <r>
          <rPr>
            <sz val="9"/>
            <color indexed="81"/>
            <rFont val="Tahoma"/>
            <family val="2"/>
          </rPr>
          <t xml:space="preserve">Must be FTE 1.0
</t>
        </r>
      </text>
    </comment>
    <comment ref="C27" authorId="0" shapeId="0" xr:uid="{00000000-0006-0000-0100-000017000000}">
      <text>
        <r>
          <rPr>
            <sz val="9"/>
            <color indexed="81"/>
            <rFont val="Tahoma"/>
            <family val="2"/>
          </rPr>
          <t xml:space="preserve">Must be FTE 1.0
</t>
        </r>
      </text>
    </comment>
    <comment ref="A31" authorId="0" shapeId="0" xr:uid="{00000000-0006-0000-0100-000018000000}">
      <text>
        <r>
          <rPr>
            <sz val="9"/>
            <color indexed="81"/>
            <rFont val="Tahoma"/>
            <family val="2"/>
          </rPr>
          <t>Input number of NEW FT faculty</t>
        </r>
      </text>
    </comment>
    <comment ref="A34" authorId="0" shapeId="0" xr:uid="{00000000-0006-0000-0100-000019000000}">
      <text>
        <r>
          <rPr>
            <sz val="9"/>
            <color indexed="81"/>
            <rFont val="Tahoma"/>
            <family val="2"/>
          </rPr>
          <t>Input number of part time faculty</t>
        </r>
      </text>
    </comment>
    <comment ref="C34" authorId="0" shapeId="0" xr:uid="{00000000-0006-0000-0100-00001A000000}">
      <text>
        <r>
          <rPr>
            <sz val="9"/>
            <color indexed="81"/>
            <rFont val="Tahoma"/>
            <family val="2"/>
          </rPr>
          <t>Input the number of lecture hours.
18 hours lecture = 1 unit</t>
        </r>
      </text>
    </comment>
    <comment ref="A35" authorId="0" shapeId="0" xr:uid="{00000000-0006-0000-0100-00001B000000}">
      <text>
        <r>
          <rPr>
            <b/>
            <sz val="9"/>
            <color indexed="81"/>
            <rFont val="Tahoma"/>
            <family val="2"/>
          </rPr>
          <t>Cheatham, Misty:</t>
        </r>
        <r>
          <rPr>
            <sz val="9"/>
            <color indexed="81"/>
            <rFont val="Tahoma"/>
            <family val="2"/>
          </rPr>
          <t xml:space="preserve">
Input number of part time faculty</t>
        </r>
      </text>
    </comment>
    <comment ref="C35" authorId="0" shapeId="0" xr:uid="{00000000-0006-0000-0100-00001C000000}">
      <text>
        <r>
          <rPr>
            <sz val="9"/>
            <color indexed="81"/>
            <rFont val="Tahoma"/>
            <family val="2"/>
          </rPr>
          <t>Input the number of Lab hours, if applicable.
54 hours lab = 1 unit</t>
        </r>
      </text>
    </comment>
    <comment ref="E36" authorId="0" shapeId="0" xr:uid="{00000000-0006-0000-0100-00001D000000}">
      <text>
        <r>
          <rPr>
            <sz val="9"/>
            <color indexed="81"/>
            <rFont val="Tahoma"/>
            <family val="2"/>
          </rPr>
          <t>Total includes Unit Pay (office hour pay) based on number of units.</t>
        </r>
      </text>
    </comment>
    <comment ref="A39" authorId="0" shapeId="0" xr:uid="{00000000-0006-0000-0100-00001E000000}">
      <text>
        <r>
          <rPr>
            <sz val="9"/>
            <color indexed="81"/>
            <rFont val="Tahoma"/>
            <family val="2"/>
          </rPr>
          <t>Input the number of FT Couselors/Librarians</t>
        </r>
      </text>
    </comment>
    <comment ref="A42" authorId="0" shapeId="0" xr:uid="{00000000-0006-0000-0100-00001F000000}">
      <text>
        <r>
          <rPr>
            <sz val="9"/>
            <color indexed="81"/>
            <rFont val="Tahoma"/>
            <family val="2"/>
          </rPr>
          <t>Input number of part time Counselor/Librarian</t>
        </r>
      </text>
    </comment>
    <comment ref="C42" authorId="0" shapeId="0" xr:uid="{00000000-0006-0000-0100-000020000000}">
      <text>
        <r>
          <rPr>
            <sz val="9"/>
            <color indexed="81"/>
            <rFont val="Tahoma"/>
            <family val="2"/>
          </rPr>
          <t>Input number of hours.</t>
        </r>
      </text>
    </comment>
    <comment ref="D42" authorId="0" shapeId="0" xr:uid="{00000000-0006-0000-0100-000021000000}">
      <text>
        <r>
          <rPr>
            <sz val="9"/>
            <color indexed="81"/>
            <rFont val="Tahoma"/>
            <family val="2"/>
          </rPr>
          <t>Rate at Group 3, Step 3 of Faculty Hourly Salary Schedule</t>
        </r>
      </text>
    </comment>
    <comment ref="C45" authorId="0" shapeId="0" xr:uid="{00000000-0006-0000-0100-000022000000}">
      <text>
        <r>
          <rPr>
            <sz val="9"/>
            <color indexed="81"/>
            <rFont val="Tahoma"/>
            <family val="2"/>
          </rPr>
          <t>Input total number of hours to be worked</t>
        </r>
      </text>
    </comment>
    <comment ref="D45" authorId="1" shapeId="0" xr:uid="{3FDE8753-2D47-4109-BD6C-F9EC447907F9}">
      <text>
        <t>[Threaded comment]
Your version of Excel allows you to read this threaded comment; however, any edits to it will get removed if the file is opened in a newer version of Excel. Learn more: https://go.microsoft.com/fwlink/?linkid=870924
Comment:
    hourly rate linked to position</t>
      </text>
    </comment>
    <comment ref="C46" authorId="0" shapeId="0" xr:uid="{00000000-0006-0000-0100-000023000000}">
      <text>
        <r>
          <rPr>
            <sz val="9"/>
            <color indexed="81"/>
            <rFont val="Tahoma"/>
            <family val="2"/>
          </rPr>
          <t>Input total number of hours to be worked</t>
        </r>
      </text>
    </comment>
    <comment ref="C47" authorId="0" shapeId="0" xr:uid="{00000000-0006-0000-0100-000024000000}">
      <text>
        <r>
          <rPr>
            <sz val="9"/>
            <color indexed="81"/>
            <rFont val="Tahoma"/>
            <family val="2"/>
          </rPr>
          <t>Input total number of hours to be worked</t>
        </r>
      </text>
    </comment>
    <comment ref="C51" authorId="0" shapeId="0" xr:uid="{00000000-0006-0000-0100-000025000000}">
      <text>
        <r>
          <rPr>
            <sz val="9"/>
            <color indexed="81"/>
            <rFont val="Tahoma"/>
            <family val="2"/>
          </rPr>
          <t>Input total number of hours to be worked</t>
        </r>
      </text>
    </comment>
    <comment ref="C52" authorId="0" shapeId="0" xr:uid="{00000000-0006-0000-0100-000026000000}">
      <text>
        <r>
          <rPr>
            <sz val="9"/>
            <color indexed="81"/>
            <rFont val="Tahoma"/>
            <family val="2"/>
          </rPr>
          <t>Input total number of hours to be worked</t>
        </r>
      </text>
    </comment>
    <comment ref="C53" authorId="0" shapeId="0" xr:uid="{00000000-0006-0000-0100-000027000000}">
      <text>
        <r>
          <rPr>
            <sz val="9"/>
            <color indexed="81"/>
            <rFont val="Tahoma"/>
            <family val="2"/>
          </rPr>
          <t>Input total number of hours to be worked</t>
        </r>
      </text>
    </comment>
  </commentList>
</comments>
</file>

<file path=xl/sharedStrings.xml><?xml version="1.0" encoding="utf-8"?>
<sst xmlns="http://schemas.openxmlformats.org/spreadsheetml/2006/main" count="1374" uniqueCount="752">
  <si>
    <t>How to use the Total Cost of Position Estimator spreadsheet</t>
  </si>
  <si>
    <t>This spreadsheet is separated by employee classification.</t>
  </si>
  <si>
    <t>Classified Position - Permanent</t>
  </si>
  <si>
    <t>Confidential Position - Permanent</t>
  </si>
  <si>
    <t>Certificated Aministrator/Manager</t>
  </si>
  <si>
    <t>Classified Manager</t>
  </si>
  <si>
    <t>Please select the position you are estimating from the dropdown list.</t>
  </si>
  <si>
    <t>FTE - This section works for both full time and part time employees - just adjust the FTE to be between 0.0 - 1.0.</t>
  </si>
  <si>
    <t>Step - please choose from the dropdown list the step you want to estimate.</t>
  </si>
  <si>
    <t>Retirement Code - this is assumed based on the assigned FTE:</t>
  </si>
  <si>
    <t>Classified Position Permanent - FTE &lt; 0.5 is assigned PARS (A1), FTE &gt;= 0.5 is assigned PERS (P1)</t>
  </si>
  <si>
    <t>Confidential Position Permanent - FTE &lt; 0.5 is assigned PARS (A1), FTE &gt;= 0.5 is assigned PERS (P1)</t>
  </si>
  <si>
    <t>Certificated Administrative/Manager - assumed STRS (S1)</t>
  </si>
  <si>
    <t>Classified Manager - assumed PERS (P1)</t>
  </si>
  <si>
    <t>Annual Salary - This populates based on the job title selected and the step chosen.</t>
  </si>
  <si>
    <t>Fixed Charges - This calculates based on the salary and retirement code.</t>
  </si>
  <si>
    <t>Health &amp; Welfare - It is assumed that anyone eligible for H&amp;W is estimated using HealthNet Family, Delta Dental and Jefferson Life.</t>
  </si>
  <si>
    <t>Full Time Faculty</t>
  </si>
  <si>
    <t>Full Time Counselor/Librarian</t>
  </si>
  <si>
    <t>Input the number of full time faculty, counselors and Librarians being estimated.</t>
  </si>
  <si>
    <t>Annual Salary - estimated at H-6 on their respective salary schedules.</t>
  </si>
  <si>
    <t>Retirement Code - estimated with STRS (S1)</t>
  </si>
  <si>
    <t>Fixed Charges - This calculates based on the salary and retirement code</t>
  </si>
  <si>
    <t>Full time faculty are estimated with HealthNet Family, Delta Dental and Jefferson Life.</t>
  </si>
  <si>
    <t>Part Time Faculty</t>
  </si>
  <si>
    <t>Input the number of part time faculty being estimated</t>
  </si>
  <si>
    <t>Input the number of lecture and lab hours (if applicable).</t>
  </si>
  <si>
    <t>18 hours of lecture = 1 unit</t>
  </si>
  <si>
    <t>54 hours of lab = 1 unit</t>
  </si>
  <si>
    <t>The calculation is based on a lecture rate of group 3, step 3, a lab rate of group 1, step 3 and a unit pay rate of group 1, step 1</t>
  </si>
  <si>
    <t>from the Faculty Hourly Salary Schedule.</t>
  </si>
  <si>
    <t>Fixed Charges - calculates based on the salary and retirement code</t>
  </si>
  <si>
    <t>Part time faculty do not get prorated H&amp;W</t>
  </si>
  <si>
    <t>Part Time Counselor/Librarian</t>
  </si>
  <si>
    <t>Input the number of counselors/librarians being estimated.</t>
  </si>
  <si>
    <t>Annual Salary - estimated at group 3, step 3 rate on the Faculty Hourly Salary Schedule</t>
  </si>
  <si>
    <t>Part time counselors/librarians do not get prorated H&amp;W</t>
  </si>
  <si>
    <t>Short-Term Non-Classified Hourly</t>
  </si>
  <si>
    <t>Student Employee</t>
  </si>
  <si>
    <t>Input the number of hours to be worked</t>
  </si>
  <si>
    <t>Retirement Code:</t>
  </si>
  <si>
    <t>Short-Term Non-Classified Hourly - assumes PARS (A1)</t>
  </si>
  <si>
    <t>Student Employee - assumes N3</t>
  </si>
  <si>
    <t>Hourly Salary - This populates based on the job title selected.</t>
  </si>
  <si>
    <t>Total Cost of Position Estimator</t>
  </si>
  <si>
    <t>Retirement</t>
  </si>
  <si>
    <t xml:space="preserve">Annual </t>
  </si>
  <si>
    <t>Fixed</t>
  </si>
  <si>
    <t>Health &amp;</t>
  </si>
  <si>
    <t>Select Job Title from dropdowns</t>
  </si>
  <si>
    <t>FTE</t>
  </si>
  <si>
    <t>Step</t>
  </si>
  <si>
    <t>Code</t>
  </si>
  <si>
    <t>Salary</t>
  </si>
  <si>
    <t>Charges</t>
  </si>
  <si>
    <t>Welfare</t>
  </si>
  <si>
    <t>Total</t>
  </si>
  <si>
    <t>6 monrhs</t>
  </si>
  <si>
    <t>Financial Aid Analyst (L)</t>
  </si>
  <si>
    <t>P1</t>
  </si>
  <si>
    <t>Accounting Technician (L)</t>
  </si>
  <si>
    <t>Matriculation Coordinator (L)</t>
  </si>
  <si>
    <t>Classified Position - Permanent Total</t>
  </si>
  <si>
    <t>Civil Rights Coordinator</t>
  </si>
  <si>
    <t>HRIS Analyst</t>
  </si>
  <si>
    <t>Executive Administrative Assistant, Office of the Chancellor/BOT</t>
  </si>
  <si>
    <t>Confidential Position - Permanent Total</t>
  </si>
  <si>
    <t>Certificated Administrator/Manager</t>
  </si>
  <si>
    <t>Director, College Corps Grant</t>
  </si>
  <si>
    <t>Vice President, Student Services</t>
  </si>
  <si>
    <t>Dean, Grants and Student Equity Initiatives **</t>
  </si>
  <si>
    <t>Certificated Administrator/Manager Total</t>
  </si>
  <si>
    <t>Director, Career &amp; Technical Education Projects **</t>
  </si>
  <si>
    <t>Accounting Services Manager</t>
  </si>
  <si>
    <t>Apprenticeship Director **</t>
  </si>
  <si>
    <t>Classified Manager Total</t>
  </si>
  <si>
    <t xml:space="preserve">Part Time Faculty </t>
  </si>
  <si>
    <t>Part Time Faculty - Lecture</t>
  </si>
  <si>
    <t>Part Time Faculty - Lab</t>
  </si>
  <si>
    <t>Part Time Faculty Total</t>
  </si>
  <si>
    <t>Short Term Non-Classified Hourly</t>
  </si>
  <si>
    <t>Budget/Accounting Specialist</t>
  </si>
  <si>
    <t>Short Term Non-Classified Hourly Total</t>
  </si>
  <si>
    <t>Student Aide II</t>
  </si>
  <si>
    <t>Student Employee Total</t>
  </si>
  <si>
    <t>Riverside Community College</t>
  </si>
  <si>
    <t>Classified Structure (Annual)</t>
  </si>
  <si>
    <t>2025-2026</t>
  </si>
  <si>
    <r>
      <rPr>
        <b/>
        <sz val="10"/>
        <color rgb="FFFFFFFF"/>
        <rFont val="Arial"/>
        <family val="2"/>
      </rPr>
      <t>Job Description Title</t>
    </r>
  </si>
  <si>
    <r>
      <rPr>
        <b/>
        <sz val="10"/>
        <color rgb="FFFFFFFF"/>
        <rFont val="Arial"/>
        <family val="2"/>
      </rPr>
      <t>Grade</t>
    </r>
  </si>
  <si>
    <r>
      <rPr>
        <b/>
        <sz val="10"/>
        <color rgb="FFFFFFFF"/>
        <rFont val="Arial"/>
        <family val="2"/>
      </rPr>
      <t>Step 1</t>
    </r>
  </si>
  <si>
    <r>
      <rPr>
        <b/>
        <sz val="10"/>
        <color rgb="FFFFFFFF"/>
        <rFont val="Arial"/>
        <family val="2"/>
      </rPr>
      <t>Step 2</t>
    </r>
  </si>
  <si>
    <r>
      <rPr>
        <b/>
        <sz val="10"/>
        <color rgb="FFFFFFFF"/>
        <rFont val="Arial"/>
        <family val="2"/>
      </rPr>
      <t>Step 3</t>
    </r>
  </si>
  <si>
    <r>
      <rPr>
        <b/>
        <sz val="10"/>
        <color rgb="FFFFFFFF"/>
        <rFont val="Arial"/>
        <family val="2"/>
      </rPr>
      <t>Step 4</t>
    </r>
  </si>
  <si>
    <r>
      <rPr>
        <b/>
        <sz val="10"/>
        <color rgb="FFFFFFFF"/>
        <rFont val="Arial"/>
        <family val="2"/>
      </rPr>
      <t>Step 5</t>
    </r>
  </si>
  <si>
    <t xml:space="preserve">Updated 12/1/2025. JJD. </t>
  </si>
  <si>
    <r>
      <rPr>
        <sz val="9.5"/>
        <rFont val="Arial"/>
        <family val="2"/>
      </rPr>
      <t>Academic Evaluations Coordinator</t>
    </r>
  </si>
  <si>
    <r>
      <rPr>
        <sz val="9.5"/>
        <rFont val="Arial"/>
        <family val="2"/>
      </rPr>
      <t>M</t>
    </r>
  </si>
  <si>
    <t>(L) Indicates legacy salaries for employees hired prior to April 2, 2024.</t>
  </si>
  <si>
    <r>
      <rPr>
        <sz val="9.5"/>
        <rFont val="Arial"/>
        <family val="2"/>
      </rPr>
      <t>Academic Evaluations Specialist</t>
    </r>
  </si>
  <si>
    <r>
      <rPr>
        <sz val="9.5"/>
        <rFont val="Arial"/>
        <family val="2"/>
      </rPr>
      <t>K</t>
    </r>
  </si>
  <si>
    <r>
      <rPr>
        <sz val="9.5"/>
        <rFont val="Arial"/>
        <family val="2"/>
      </rPr>
      <t>Academic Support Coordinator</t>
    </r>
  </si>
  <si>
    <r>
      <rPr>
        <sz val="9.5"/>
        <rFont val="Arial"/>
        <family val="2"/>
      </rPr>
      <t>Accessible Technology and Media Coordinator</t>
    </r>
  </si>
  <si>
    <r>
      <rPr>
        <sz val="9.5"/>
        <rFont val="Arial"/>
        <family val="2"/>
      </rPr>
      <t>N</t>
    </r>
  </si>
  <si>
    <r>
      <rPr>
        <sz val="9.5"/>
        <rFont val="Arial"/>
        <family val="2"/>
      </rPr>
      <t>Accessible Technology and Media Coordinator</t>
    </r>
    <r>
      <rPr>
        <sz val="9.5"/>
        <rFont val="Arial"/>
      </rPr>
      <t xml:space="preserve"> (L)</t>
    </r>
  </si>
  <si>
    <r>
      <rPr>
        <sz val="9.5"/>
        <rFont val="Arial"/>
        <family val="2"/>
      </rPr>
      <t>O</t>
    </r>
  </si>
  <si>
    <r>
      <rPr>
        <sz val="9.5"/>
        <rFont val="Arial"/>
        <family val="2"/>
      </rPr>
      <t>Accounting Services Clerk</t>
    </r>
  </si>
  <si>
    <r>
      <rPr>
        <sz val="9.5"/>
        <rFont val="Arial"/>
        <family val="2"/>
      </rPr>
      <t>Accounting Technician</t>
    </r>
  </si>
  <si>
    <r>
      <rPr>
        <sz val="9.5"/>
        <rFont val="Arial"/>
        <family val="2"/>
      </rPr>
      <t>J</t>
    </r>
  </si>
  <si>
    <r>
      <rPr>
        <sz val="9.5"/>
        <rFont val="Arial"/>
        <family val="2"/>
      </rPr>
      <t>Accounting Technician</t>
    </r>
    <r>
      <rPr>
        <sz val="9.5"/>
        <rFont val="Arial"/>
      </rPr>
      <t xml:space="preserve"> (L)</t>
    </r>
  </si>
  <si>
    <r>
      <rPr>
        <sz val="9.5"/>
        <rFont val="Arial"/>
        <family val="2"/>
      </rPr>
      <t>Adaptive Technology Specialist</t>
    </r>
  </si>
  <si>
    <r>
      <rPr>
        <sz val="9.5"/>
        <rFont val="Arial"/>
        <family val="2"/>
      </rPr>
      <t>L</t>
    </r>
  </si>
  <si>
    <r>
      <rPr>
        <sz val="9.5"/>
        <rFont val="Arial"/>
        <family val="2"/>
      </rPr>
      <t>Administrative Coordinator</t>
    </r>
  </si>
  <si>
    <r>
      <rPr>
        <sz val="9.5"/>
        <rFont val="Arial"/>
        <family val="2"/>
      </rPr>
      <t>Administrative Specialist</t>
    </r>
  </si>
  <si>
    <r>
      <rPr>
        <sz val="9.5"/>
        <rFont val="Arial"/>
        <family val="2"/>
      </rPr>
      <t>Administrative Technician</t>
    </r>
  </si>
  <si>
    <r>
      <rPr>
        <sz val="9.5"/>
        <rFont val="Arial"/>
        <family val="2"/>
      </rPr>
      <t>I</t>
    </r>
  </si>
  <si>
    <r>
      <rPr>
        <sz val="9.5"/>
        <rFont val="Arial"/>
        <family val="2"/>
      </rPr>
      <t>Analyst/Programmer</t>
    </r>
  </si>
  <si>
    <r>
      <rPr>
        <sz val="9.5"/>
        <rFont val="Arial"/>
        <family val="2"/>
      </rPr>
      <t>T</t>
    </r>
  </si>
  <si>
    <r>
      <rPr>
        <sz val="9.5"/>
        <rFont val="Arial"/>
        <family val="2"/>
      </rPr>
      <t>Applications Analyst</t>
    </r>
  </si>
  <si>
    <r>
      <rPr>
        <sz val="9.5"/>
        <rFont val="Arial"/>
        <family val="2"/>
      </rPr>
      <t>Applications Specialist</t>
    </r>
  </si>
  <si>
    <r>
      <rPr>
        <sz val="9.5"/>
        <rFont val="Arial"/>
        <family val="2"/>
      </rPr>
      <t>Aquatics Coordinator</t>
    </r>
  </si>
  <si>
    <r>
      <rPr>
        <sz val="9.5"/>
        <rFont val="Arial"/>
        <family val="2"/>
      </rPr>
      <t>Art Gallery Coordinator/Curator</t>
    </r>
  </si>
  <si>
    <r>
      <rPr>
        <sz val="9.5"/>
        <rFont val="Arial"/>
        <family val="2"/>
      </rPr>
      <t>Athletic Equipment Specialist</t>
    </r>
  </si>
  <si>
    <r>
      <rPr>
        <sz val="9.5"/>
        <rFont val="Arial"/>
        <family val="2"/>
      </rPr>
      <t>G</t>
    </r>
  </si>
  <si>
    <r>
      <rPr>
        <sz val="9.5"/>
        <rFont val="Arial"/>
        <family val="2"/>
      </rPr>
      <t>Athletic Field Caretaker</t>
    </r>
  </si>
  <si>
    <r>
      <rPr>
        <sz val="9.5"/>
        <rFont val="Arial"/>
        <family val="2"/>
      </rPr>
      <t>F</t>
    </r>
  </si>
  <si>
    <r>
      <rPr>
        <sz val="9.5"/>
        <rFont val="Arial"/>
        <family val="2"/>
      </rPr>
      <t>Budget Analyst</t>
    </r>
  </si>
  <si>
    <r>
      <rPr>
        <sz val="9.5"/>
        <rFont val="Arial"/>
        <family val="2"/>
      </rPr>
      <t>P</t>
    </r>
  </si>
  <si>
    <r>
      <rPr>
        <sz val="9.5"/>
        <rFont val="Arial"/>
        <family val="2"/>
      </rPr>
      <t>Business Systems Analyst</t>
    </r>
  </si>
  <si>
    <r>
      <rPr>
        <sz val="9.5"/>
        <rFont val="Arial"/>
        <family val="2"/>
      </rPr>
      <t>CalWORKs Specialist</t>
    </r>
  </si>
  <si>
    <r>
      <rPr>
        <sz val="9.5"/>
        <rFont val="Arial"/>
        <family val="2"/>
      </rPr>
      <t>Capital Asset Inventory Technician</t>
    </r>
  </si>
  <si>
    <r>
      <rPr>
        <sz val="9.5"/>
        <rFont val="Arial"/>
        <family val="2"/>
      </rPr>
      <t>E</t>
    </r>
  </si>
  <si>
    <r>
      <rPr>
        <sz val="9.5"/>
        <rFont val="Arial"/>
        <family val="2"/>
      </rPr>
      <t>Cashier/Clerk</t>
    </r>
  </si>
  <si>
    <r>
      <rPr>
        <sz val="9.5"/>
        <rFont val="Arial"/>
        <family val="2"/>
      </rPr>
      <t>Certified Athletic Trainer</t>
    </r>
  </si>
  <si>
    <r>
      <rPr>
        <sz val="9.5"/>
        <rFont val="Arial"/>
        <family val="2"/>
      </rPr>
      <t>Collaborative Artist – Dance</t>
    </r>
  </si>
  <si>
    <r>
      <rPr>
        <sz val="9.5"/>
        <rFont val="Arial"/>
        <family val="2"/>
      </rPr>
      <t>Collaborative Artist – Music</t>
    </r>
  </si>
  <si>
    <r>
      <rPr>
        <sz val="9.5"/>
        <rFont val="Arial"/>
        <family val="2"/>
      </rPr>
      <t>Collaborative Artist – Theater</t>
    </r>
  </si>
  <si>
    <r>
      <rPr>
        <sz val="9.5"/>
        <rFont val="Arial"/>
        <family val="2"/>
      </rPr>
      <t>College Health Licensed Vocational Nurse</t>
    </r>
  </si>
  <si>
    <r>
      <rPr>
        <sz val="9.5"/>
        <rFont val="Arial"/>
        <family val="2"/>
      </rPr>
      <t>College Health Registered Nurse</t>
    </r>
  </si>
  <si>
    <r>
      <rPr>
        <sz val="9.5"/>
        <rFont val="Arial"/>
        <family val="2"/>
      </rPr>
      <t>Q</t>
    </r>
  </si>
  <si>
    <r>
      <rPr>
        <sz val="9.5"/>
        <rFont val="Arial"/>
        <family val="2"/>
      </rPr>
      <t>Community Service Aide</t>
    </r>
  </si>
  <si>
    <r>
      <rPr>
        <sz val="9.5"/>
        <rFont val="Arial"/>
        <family val="2"/>
      </rPr>
      <t>D</t>
    </r>
  </si>
  <si>
    <r>
      <rPr>
        <sz val="9.5"/>
        <rFont val="Arial"/>
        <family val="2"/>
      </rPr>
      <t>Community Service Aide, Senior</t>
    </r>
  </si>
  <si>
    <r>
      <rPr>
        <sz val="9.5"/>
        <rFont val="Arial"/>
        <family val="2"/>
      </rPr>
      <t>Copy Center Operator</t>
    </r>
  </si>
  <si>
    <t>Copy Center Operator (L)</t>
  </si>
  <si>
    <r>
      <rPr>
        <sz val="9.5"/>
        <rFont val="Arial"/>
        <family val="2"/>
      </rPr>
      <t>H</t>
    </r>
  </si>
  <si>
    <r>
      <rPr>
        <sz val="9.5"/>
        <rFont val="Arial"/>
        <family val="2"/>
      </rPr>
      <t>Corporal, Police Officer</t>
    </r>
  </si>
  <si>
    <r>
      <rPr>
        <sz val="9.5"/>
        <rFont val="Arial"/>
        <family val="2"/>
      </rPr>
      <t>Curriculum Analyst</t>
    </r>
  </si>
  <si>
    <r>
      <rPr>
        <sz val="9.5"/>
        <rFont val="Arial"/>
        <family val="2"/>
      </rPr>
      <t>R</t>
    </r>
  </si>
  <si>
    <r>
      <rPr>
        <sz val="9.5"/>
        <rFont val="Arial"/>
        <family val="2"/>
      </rPr>
      <t>Curriculum Program Coordinator</t>
    </r>
  </si>
  <si>
    <r>
      <rPr>
        <sz val="9.5"/>
        <rFont val="Arial"/>
        <family val="2"/>
      </rPr>
      <t>Custodian</t>
    </r>
  </si>
  <si>
    <r>
      <rPr>
        <sz val="9.5"/>
        <rFont val="Arial"/>
        <family val="2"/>
      </rPr>
      <t>Custodian, Senior</t>
    </r>
  </si>
  <si>
    <r>
      <rPr>
        <sz val="9.5"/>
        <rFont val="Arial"/>
        <family val="2"/>
      </rPr>
      <t>Cybersecurity Analyst</t>
    </r>
  </si>
  <si>
    <r>
      <rPr>
        <sz val="9.5"/>
        <rFont val="Arial"/>
        <family val="2"/>
      </rPr>
      <t>Deaf and Hard of Hearing Coordinator</t>
    </r>
  </si>
  <si>
    <r>
      <rPr>
        <sz val="9.5"/>
        <rFont val="Arial"/>
        <family val="2"/>
      </rPr>
      <t>Development Officer</t>
    </r>
  </si>
  <si>
    <r>
      <rPr>
        <sz val="9.5"/>
        <rFont val="Arial"/>
        <family val="2"/>
      </rPr>
      <t>Development Services Specialist</t>
    </r>
  </si>
  <si>
    <r>
      <rPr>
        <sz val="9.5"/>
        <rFont val="Arial"/>
        <family val="2"/>
      </rPr>
      <t>Disability Resource Specialist</t>
    </r>
  </si>
  <si>
    <r>
      <rPr>
        <sz val="9.5"/>
        <rFont val="Arial"/>
        <family val="2"/>
      </rPr>
      <t>Disability Resource Specialist</t>
    </r>
    <r>
      <rPr>
        <sz val="9.5"/>
        <rFont val="Arial"/>
      </rPr>
      <t xml:space="preserve"> (L)</t>
    </r>
  </si>
  <si>
    <r>
      <rPr>
        <sz val="9.5"/>
        <rFont val="Arial"/>
        <family val="2"/>
      </rPr>
      <t>Disability Technology Specialist</t>
    </r>
  </si>
  <si>
    <r>
      <rPr>
        <sz val="9.5"/>
        <rFont val="Arial"/>
        <family val="2"/>
      </rPr>
      <t>District Photographer</t>
    </r>
  </si>
  <si>
    <r>
      <rPr>
        <sz val="9.5"/>
        <rFont val="Arial"/>
        <family val="2"/>
      </rPr>
      <t>Document Services Coordinator</t>
    </r>
  </si>
  <si>
    <r>
      <rPr>
        <sz val="9.5"/>
        <rFont val="Arial"/>
        <family val="2"/>
      </rPr>
      <t>Economic Development Specialist</t>
    </r>
  </si>
  <si>
    <r>
      <rPr>
        <sz val="9.5"/>
        <rFont val="Arial"/>
        <family val="2"/>
      </rPr>
      <t>Educational Resource Advisor</t>
    </r>
  </si>
  <si>
    <r>
      <rPr>
        <sz val="9.5"/>
        <rFont val="Arial"/>
        <family val="2"/>
      </rPr>
      <t>Educational Services Program Support Coordinator</t>
    </r>
  </si>
  <si>
    <r>
      <rPr>
        <sz val="9.5"/>
        <rFont val="Arial"/>
        <family val="2"/>
      </rPr>
      <t>Emergency Preparedness and Safety Coordinator</t>
    </r>
  </si>
  <si>
    <r>
      <rPr>
        <sz val="9.5"/>
        <rFont val="Arial"/>
        <family val="2"/>
      </rPr>
      <t>Enrollment Services Coordinator</t>
    </r>
  </si>
  <si>
    <r>
      <rPr>
        <sz val="9.5"/>
        <rFont val="Arial"/>
        <family val="2"/>
      </rPr>
      <t>EOPS Specialist</t>
    </r>
  </si>
  <si>
    <r>
      <rPr>
        <sz val="9.5"/>
        <rFont val="Arial"/>
        <family val="2"/>
      </rPr>
      <t>EOPS Specialist</t>
    </r>
    <r>
      <rPr>
        <sz val="9.5"/>
        <rFont val="Arial"/>
      </rPr>
      <t xml:space="preserve"> (L)</t>
    </r>
  </si>
  <si>
    <r>
      <rPr>
        <sz val="9.5"/>
        <rFont val="Arial"/>
        <family val="2"/>
      </rPr>
      <t>Facilities Planning Fiscal Specialist</t>
    </r>
  </si>
  <si>
    <r>
      <rPr>
        <sz val="9.5"/>
        <rFont val="Arial"/>
        <family val="2"/>
      </rPr>
      <t>Facilities Planning Specialist</t>
    </r>
  </si>
  <si>
    <r>
      <rPr>
        <sz val="9.5"/>
        <rFont val="Arial"/>
        <family val="2"/>
      </rPr>
      <t>Facilities Utilization Coordinator</t>
    </r>
  </si>
  <si>
    <r>
      <rPr>
        <sz val="9.5"/>
        <rFont val="Arial"/>
        <family val="2"/>
      </rPr>
      <t>Financial Aid Account Specialist</t>
    </r>
  </si>
  <si>
    <r>
      <rPr>
        <sz val="9.5"/>
        <rFont val="Arial"/>
        <family val="2"/>
      </rPr>
      <t>Financial Aid Analyst</t>
    </r>
  </si>
  <si>
    <r>
      <rPr>
        <sz val="9.5"/>
        <rFont val="Arial"/>
        <family val="2"/>
      </rPr>
      <t>Financial Aid Officer</t>
    </r>
  </si>
  <si>
    <r>
      <rPr>
        <sz val="9.5"/>
        <rFont val="Arial"/>
        <family val="2"/>
      </rPr>
      <t>Financial Aid Officer</t>
    </r>
    <r>
      <rPr>
        <sz val="9.5"/>
        <rFont val="Arial"/>
      </rPr>
      <t xml:space="preserve"> (L)</t>
    </r>
  </si>
  <si>
    <r>
      <rPr>
        <sz val="9.5"/>
        <rFont val="Arial"/>
        <family val="2"/>
      </rPr>
      <t>Financial Aid Specialist</t>
    </r>
  </si>
  <si>
    <r>
      <rPr>
        <sz val="9.5"/>
        <rFont val="Arial"/>
        <family val="2"/>
      </rPr>
      <t>Financial Aid Systems Administrator</t>
    </r>
  </si>
  <si>
    <r>
      <rPr>
        <sz val="9.5"/>
        <rFont val="Arial"/>
        <family val="2"/>
      </rPr>
      <t>Fiscal and Technical Analyst</t>
    </r>
  </si>
  <si>
    <r>
      <rPr>
        <sz val="9.5"/>
        <rFont val="Arial"/>
        <family val="2"/>
      </rPr>
      <t>Fiscal Specialist</t>
    </r>
  </si>
  <si>
    <r>
      <rPr>
        <sz val="9.5"/>
        <rFont val="Arial"/>
        <family val="2"/>
      </rPr>
      <t>Fiscal Technician</t>
    </r>
  </si>
  <si>
    <r>
      <rPr>
        <sz val="9.5"/>
        <rFont val="Arial"/>
        <family val="2"/>
      </rPr>
      <t>Food Service Specialist</t>
    </r>
  </si>
  <si>
    <r>
      <rPr>
        <sz val="9.5"/>
        <rFont val="Arial"/>
        <family val="2"/>
      </rPr>
      <t>C</t>
    </r>
  </si>
  <si>
    <r>
      <rPr>
        <sz val="9.5"/>
        <rFont val="Arial"/>
        <family val="2"/>
      </rPr>
      <t>Food Service Specialist</t>
    </r>
    <r>
      <rPr>
        <sz val="9.5"/>
        <rFont val="Arial"/>
      </rPr>
      <t xml:space="preserve"> (L)</t>
    </r>
  </si>
  <si>
    <r>
      <rPr>
        <sz val="9.5"/>
        <rFont val="Arial"/>
        <family val="2"/>
      </rPr>
      <t>Food Service Technician</t>
    </r>
  </si>
  <si>
    <r>
      <rPr>
        <sz val="9.5"/>
        <rFont val="Arial"/>
        <family val="2"/>
      </rPr>
      <t>A</t>
    </r>
  </si>
  <si>
    <r>
      <rPr>
        <sz val="9.5"/>
        <rFont val="Arial"/>
        <family val="2"/>
      </rPr>
      <t>Food Service Technician</t>
    </r>
    <r>
      <rPr>
        <sz val="9.5"/>
        <rFont val="Arial"/>
      </rPr>
      <t xml:space="preserve"> (L)</t>
    </r>
  </si>
  <si>
    <r>
      <rPr>
        <sz val="9.5"/>
        <rFont val="Arial"/>
        <family val="2"/>
      </rPr>
      <t>Foster Youth Specialist</t>
    </r>
  </si>
  <si>
    <r>
      <rPr>
        <sz val="9.5"/>
        <rFont val="Arial"/>
        <family val="2"/>
      </rPr>
      <t>Grants Writer</t>
    </r>
  </si>
  <si>
    <r>
      <rPr>
        <sz val="9.5"/>
        <rFont val="Arial"/>
        <family val="2"/>
      </rPr>
      <t>Graphic Designer</t>
    </r>
  </si>
  <si>
    <r>
      <rPr>
        <sz val="9.5"/>
        <rFont val="Arial"/>
        <family val="2"/>
      </rPr>
      <t>Graphic Designer, Senior</t>
    </r>
  </si>
  <si>
    <r>
      <rPr>
        <sz val="9.5"/>
        <rFont val="Arial"/>
        <family val="2"/>
      </rPr>
      <t>Grounds Equipment Repairperson/Operator</t>
    </r>
  </si>
  <si>
    <r>
      <rPr>
        <sz val="9.5"/>
        <rFont val="Arial"/>
        <family val="2"/>
      </rPr>
      <t>Groundskeeper</t>
    </r>
  </si>
  <si>
    <r>
      <rPr>
        <sz val="9.5"/>
        <rFont val="Arial"/>
        <family val="2"/>
      </rPr>
      <t>Groundskeeper, Senior</t>
    </r>
  </si>
  <si>
    <r>
      <rPr>
        <sz val="9.5"/>
        <rFont val="Arial"/>
        <family val="2"/>
      </rPr>
      <t>Health Services Specialist</t>
    </r>
  </si>
  <si>
    <r>
      <rPr>
        <sz val="9.5"/>
        <rFont val="Arial"/>
        <family val="2"/>
      </rPr>
      <t>High School Articulation Coordinator</t>
    </r>
  </si>
  <si>
    <r>
      <rPr>
        <sz val="9.5"/>
        <rFont val="Arial"/>
        <family val="2"/>
      </rPr>
      <t>Human Resources Generalist</t>
    </r>
  </si>
  <si>
    <r>
      <rPr>
        <sz val="9.5"/>
        <rFont val="Arial"/>
        <family val="2"/>
      </rPr>
      <t>Human Resources Specialist</t>
    </r>
  </si>
  <si>
    <r>
      <rPr>
        <sz val="9.5"/>
        <rFont val="Arial"/>
        <family val="2"/>
      </rPr>
      <t>Information Systems Analyst</t>
    </r>
  </si>
  <si>
    <r>
      <rPr>
        <sz val="9.5"/>
        <rFont val="Arial"/>
        <family val="2"/>
      </rPr>
      <t>Information Systems Specialist</t>
    </r>
  </si>
  <si>
    <r>
      <rPr>
        <sz val="9.5"/>
        <rFont val="Arial"/>
        <family val="2"/>
      </rPr>
      <t>Information Systems Technician</t>
    </r>
  </si>
  <si>
    <r>
      <rPr>
        <sz val="9.5"/>
        <rFont val="Arial"/>
        <family val="2"/>
      </rPr>
      <t>Instructional Department Coordinator</t>
    </r>
  </si>
  <si>
    <r>
      <rPr>
        <sz val="9.5"/>
        <rFont val="Arial"/>
        <family val="2"/>
      </rPr>
      <t>Instructional Designer</t>
    </r>
  </si>
  <si>
    <r>
      <rPr>
        <sz val="9.5"/>
        <rFont val="Arial"/>
        <family val="2"/>
      </rPr>
      <t>Instructional Media Technology Technician</t>
    </r>
  </si>
  <si>
    <r>
      <rPr>
        <sz val="9.5"/>
        <rFont val="Arial"/>
        <family val="2"/>
      </rPr>
      <t>Instructional Support Specialist</t>
    </r>
  </si>
  <si>
    <r>
      <rPr>
        <sz val="9.5"/>
        <rFont val="Arial"/>
        <family val="2"/>
      </rPr>
      <t>Instructional Technology Specialist</t>
    </r>
  </si>
  <si>
    <r>
      <rPr>
        <sz val="9.5"/>
        <rFont val="Arial"/>
        <family val="2"/>
      </rPr>
      <t>Job Developer</t>
    </r>
  </si>
  <si>
    <r>
      <rPr>
        <sz val="9.5"/>
        <rFont val="Arial"/>
        <family val="2"/>
      </rPr>
      <t>Journalism Support Specialist</t>
    </r>
  </si>
  <si>
    <r>
      <rPr>
        <sz val="9.5"/>
        <rFont val="Arial"/>
        <family val="2"/>
      </rPr>
      <t>Laboratory Specialist – Baking &amp; Culinary Arts</t>
    </r>
  </si>
  <si>
    <r>
      <rPr>
        <sz val="9.5"/>
        <rFont val="Arial"/>
        <family val="2"/>
      </rPr>
      <t>Laboratory Specialist – Nursing Simulation</t>
    </r>
  </si>
  <si>
    <r>
      <rPr>
        <sz val="9.5"/>
        <rFont val="Arial"/>
        <family val="2"/>
      </rPr>
      <t>Laboratory Technician – Career &amp; Technical Education</t>
    </r>
  </si>
  <si>
    <r>
      <rPr>
        <sz val="9.5"/>
        <rFont val="Arial"/>
        <family val="2"/>
      </rPr>
      <t>Laboratory Technician – Cosmetology</t>
    </r>
  </si>
  <si>
    <r>
      <rPr>
        <sz val="9.5"/>
        <rFont val="Arial"/>
        <family val="2"/>
      </rPr>
      <t>Laboratory Technician – Dental Education</t>
    </r>
  </si>
  <si>
    <r>
      <rPr>
        <sz val="9.5"/>
        <rFont val="Arial"/>
        <family val="2"/>
      </rPr>
      <t>Laboratory Technician – Emergency Medical Services</t>
    </r>
  </si>
  <si>
    <r>
      <rPr>
        <sz val="9.5"/>
        <rFont val="Arial"/>
        <family val="2"/>
      </rPr>
      <t>Laboratory Technician – Fine and Performing Arts</t>
    </r>
  </si>
  <si>
    <r>
      <rPr>
        <sz val="9.5"/>
        <rFont val="Arial"/>
        <family val="2"/>
      </rPr>
      <t>Laboratory Technician – Nursing</t>
    </r>
  </si>
  <si>
    <r>
      <rPr>
        <sz val="9.5"/>
        <rFont val="Arial"/>
        <family val="2"/>
      </rPr>
      <t>Laboratory Technician – Sciences</t>
    </r>
  </si>
  <si>
    <r>
      <rPr>
        <sz val="9.5"/>
        <rFont val="Arial"/>
        <family val="2"/>
      </rPr>
      <t>Laboratory Technician – Sciences, Senior</t>
    </r>
  </si>
  <si>
    <r>
      <rPr>
        <sz val="9.5"/>
        <rFont val="Arial"/>
        <family val="2"/>
      </rPr>
      <t>Laboratory Technician – Sciences, Senior</t>
    </r>
    <r>
      <rPr>
        <sz val="9.5"/>
        <rFont val="Arial"/>
      </rPr>
      <t xml:space="preserve"> (L)</t>
    </r>
  </si>
  <si>
    <r>
      <rPr>
        <sz val="9.5"/>
        <rFont val="Arial"/>
        <family val="2"/>
      </rPr>
      <t>Learning Systems Analyst</t>
    </r>
  </si>
  <si>
    <r>
      <rPr>
        <sz val="9.5"/>
        <rFont val="Arial"/>
        <family val="2"/>
      </rPr>
      <t>Library Specialist</t>
    </r>
  </si>
  <si>
    <r>
      <rPr>
        <sz val="9.5"/>
        <rFont val="Arial"/>
        <family val="2"/>
      </rPr>
      <t>Library Technician</t>
    </r>
  </si>
  <si>
    <r>
      <rPr>
        <sz val="9.5"/>
        <rFont val="Arial"/>
        <family val="2"/>
      </rPr>
      <t>Maintenance Mechanic – Electrician</t>
    </r>
  </si>
  <si>
    <r>
      <rPr>
        <sz val="9.5"/>
        <rFont val="Arial"/>
        <family val="2"/>
      </rPr>
      <t>Maintenance Mechanic – General</t>
    </r>
  </si>
  <si>
    <t>Maintenance Mechanic – General (L)</t>
  </si>
  <si>
    <r>
      <rPr>
        <sz val="9.5"/>
        <rFont val="Arial"/>
        <family val="2"/>
      </rPr>
      <t>Maintenance Mechanic - HVAC</t>
    </r>
  </si>
  <si>
    <r>
      <rPr>
        <sz val="9.5"/>
        <rFont val="Arial"/>
        <family val="2"/>
      </rPr>
      <t>Maintenance Mechanic – Painter</t>
    </r>
  </si>
  <si>
    <r>
      <rPr>
        <sz val="9.5"/>
        <rFont val="Arial"/>
        <family val="2"/>
      </rPr>
      <t>Maintenance Mechanic – Vehicles Repair</t>
    </r>
  </si>
  <si>
    <r>
      <rPr>
        <sz val="9.5"/>
        <rFont val="Arial"/>
        <family val="2"/>
      </rPr>
      <t>Marketing Specialist</t>
    </r>
  </si>
  <si>
    <r>
      <rPr>
        <sz val="9.5"/>
        <rFont val="Arial"/>
        <family val="2"/>
      </rPr>
      <t>Matriculation Coordinator</t>
    </r>
  </si>
  <si>
    <r>
      <rPr>
        <sz val="9.5"/>
        <rFont val="Arial"/>
        <family val="2"/>
      </rPr>
      <t>Media Production Specialist</t>
    </r>
  </si>
  <si>
    <r>
      <rPr>
        <sz val="9.5"/>
        <rFont val="Arial"/>
        <family val="2"/>
      </rPr>
      <t>Media Systems Analyst</t>
    </r>
  </si>
  <si>
    <r>
      <rPr>
        <sz val="9.5"/>
        <rFont val="Arial"/>
        <family val="2"/>
      </rPr>
      <t>Media Systems Coordinator</t>
    </r>
  </si>
  <si>
    <r>
      <rPr>
        <sz val="9.5"/>
        <rFont val="Arial"/>
        <family val="2"/>
      </rPr>
      <t>Media Systems Repair Technician</t>
    </r>
  </si>
  <si>
    <r>
      <rPr>
        <sz val="9.5"/>
        <rFont val="Arial"/>
        <family val="2"/>
      </rPr>
      <t>Media Systems Technician</t>
    </r>
  </si>
  <si>
    <r>
      <rPr>
        <sz val="9.5"/>
        <rFont val="Arial"/>
        <family val="2"/>
      </rPr>
      <t>Medical Office Technician</t>
    </r>
  </si>
  <si>
    <r>
      <rPr>
        <sz val="9.5"/>
        <rFont val="Arial"/>
        <family val="2"/>
      </rPr>
      <t>Music Specialist</t>
    </r>
  </si>
  <si>
    <r>
      <rPr>
        <sz val="9.5"/>
        <rFont val="Arial"/>
        <family val="2"/>
      </rPr>
      <t>Music Specialist</t>
    </r>
    <r>
      <rPr>
        <sz val="9.5"/>
        <rFont val="Arial"/>
      </rPr>
      <t xml:space="preserve"> (L)</t>
    </r>
  </si>
  <si>
    <r>
      <rPr>
        <sz val="9.5"/>
        <rFont val="Arial"/>
        <family val="2"/>
      </rPr>
      <t>Network Analyst</t>
    </r>
  </si>
  <si>
    <r>
      <rPr>
        <sz val="9.5"/>
        <rFont val="Arial"/>
        <family val="2"/>
      </rPr>
      <t>Network Specialist</t>
    </r>
  </si>
  <si>
    <t>Network Specialist (L)</t>
  </si>
  <si>
    <r>
      <rPr>
        <sz val="9.5"/>
        <rFont val="Arial"/>
        <family val="2"/>
      </rPr>
      <t>Office Assistant</t>
    </r>
  </si>
  <si>
    <r>
      <rPr>
        <sz val="9.5"/>
        <rFont val="Arial"/>
        <family val="2"/>
      </rPr>
      <t>Office Specialist</t>
    </r>
  </si>
  <si>
    <r>
      <rPr>
        <sz val="9.5"/>
        <rFont val="Arial"/>
        <family val="2"/>
      </rPr>
      <t>Office Technician</t>
    </r>
  </si>
  <si>
    <r>
      <rPr>
        <sz val="9.5"/>
        <rFont val="Arial"/>
        <family val="2"/>
      </rPr>
      <t>Outreach Specialist</t>
    </r>
  </si>
  <si>
    <t>Outreach Specialist (L)</t>
  </si>
  <si>
    <r>
      <rPr>
        <sz val="9.5"/>
        <rFont val="Arial"/>
        <family val="2"/>
      </rPr>
      <t>Payroll Specialist</t>
    </r>
  </si>
  <si>
    <r>
      <rPr>
        <sz val="9.5"/>
        <rFont val="Arial"/>
        <family val="2"/>
      </rPr>
      <t>Payroll Specialist</t>
    </r>
    <r>
      <rPr>
        <sz val="9.5"/>
        <rFont val="Arial"/>
      </rPr>
      <t xml:space="preserve"> (L)</t>
    </r>
  </si>
  <si>
    <r>
      <rPr>
        <sz val="9.5"/>
        <rFont val="Arial"/>
        <family val="2"/>
      </rPr>
      <t>Photo Lab Assistant</t>
    </r>
  </si>
  <si>
    <r>
      <rPr>
        <sz val="9.5"/>
        <rFont val="Arial"/>
        <family val="2"/>
      </rPr>
      <t>Police Officer</t>
    </r>
  </si>
  <si>
    <r>
      <rPr>
        <sz val="9.5"/>
        <rFont val="Arial"/>
        <family val="2"/>
      </rPr>
      <t>Police Records Specialist</t>
    </r>
  </si>
  <si>
    <r>
      <rPr>
        <sz val="9.5"/>
        <rFont val="Arial"/>
        <family val="2"/>
      </rPr>
      <t>Printing Services Coordinator</t>
    </r>
  </si>
  <si>
    <r>
      <rPr>
        <sz val="9.5"/>
        <rFont val="Arial"/>
        <family val="2"/>
      </rPr>
      <t>Printing Services Specialist</t>
    </r>
  </si>
  <si>
    <r>
      <rPr>
        <sz val="9.5"/>
        <rFont val="Arial"/>
        <family val="2"/>
      </rPr>
      <t>Printing Services Specialist</t>
    </r>
    <r>
      <rPr>
        <sz val="9.5"/>
        <rFont val="Arial"/>
      </rPr>
      <t xml:space="preserve"> (L)</t>
    </r>
  </si>
  <si>
    <r>
      <rPr>
        <sz val="9.5"/>
        <rFont val="Arial"/>
        <family val="2"/>
      </rPr>
      <t>Printing Services Technician</t>
    </r>
  </si>
  <si>
    <r>
      <rPr>
        <sz val="9.5"/>
        <rFont val="Arial"/>
        <family val="2"/>
      </rPr>
      <t>Printing Services Technician</t>
    </r>
    <r>
      <rPr>
        <sz val="9.5"/>
        <rFont val="Arial"/>
      </rPr>
      <t xml:space="preserve"> (L)</t>
    </r>
  </si>
  <si>
    <r>
      <rPr>
        <sz val="9.5"/>
        <rFont val="Arial"/>
        <family val="2"/>
      </rPr>
      <t>Professional Development Coordinator</t>
    </r>
  </si>
  <si>
    <r>
      <rPr>
        <sz val="9.5"/>
        <rFont val="Arial"/>
        <family val="2"/>
      </rPr>
      <t>Program Specialist, Culinary</t>
    </r>
  </si>
  <si>
    <r>
      <rPr>
        <sz val="9.5"/>
        <rFont val="Arial"/>
        <family val="2"/>
      </rPr>
      <t>Program Specialist, Dental Education Center</t>
    </r>
  </si>
  <si>
    <r>
      <rPr>
        <sz val="9.5"/>
        <rFont val="Arial"/>
        <family val="2"/>
      </rPr>
      <t>Program Specialist, Early Childhood Education</t>
    </r>
  </si>
  <si>
    <r>
      <rPr>
        <sz val="9.5"/>
        <rFont val="Arial"/>
        <family val="2"/>
      </rPr>
      <t>Program Specialist, Fine &amp; Performing Arts</t>
    </r>
  </si>
  <si>
    <r>
      <rPr>
        <sz val="9.5"/>
        <rFont val="Arial"/>
        <family val="2"/>
      </rPr>
      <t>Program Specialist, International Students</t>
    </r>
  </si>
  <si>
    <r>
      <rPr>
        <sz val="9.5"/>
        <rFont val="Arial"/>
        <family val="2"/>
      </rPr>
      <t>Program Specialist, Nursing</t>
    </r>
  </si>
  <si>
    <r>
      <rPr>
        <sz val="9.5"/>
        <rFont val="Arial"/>
        <family val="2"/>
      </rPr>
      <t>Program/Project Specialist</t>
    </r>
  </si>
  <si>
    <r>
      <rPr>
        <sz val="9.5"/>
        <rFont val="Arial"/>
        <family val="2"/>
      </rPr>
      <t>Program/Project Specialist</t>
    </r>
    <r>
      <rPr>
        <sz val="9.5"/>
        <rFont val="Arial"/>
      </rPr>
      <t xml:space="preserve"> (L)</t>
    </r>
  </si>
  <si>
    <r>
      <rPr>
        <sz val="9.5"/>
        <rFont val="Arial"/>
        <family val="2"/>
      </rPr>
      <t>Public Affairs Officer</t>
    </r>
  </si>
  <si>
    <r>
      <rPr>
        <sz val="9.5"/>
        <rFont val="Arial"/>
        <family val="2"/>
      </rPr>
      <t>Purchasing Specialist</t>
    </r>
  </si>
  <si>
    <r>
      <rPr>
        <sz val="9.5"/>
        <rFont val="Arial"/>
        <family val="2"/>
      </rPr>
      <t>Reading Paraprofessional</t>
    </r>
  </si>
  <si>
    <r>
      <rPr>
        <sz val="9.5"/>
        <rFont val="Arial"/>
        <family val="2"/>
      </rPr>
      <t>Reading Paraprofessional</t>
    </r>
    <r>
      <rPr>
        <sz val="9.5"/>
        <rFont val="Arial"/>
      </rPr>
      <t xml:space="preserve"> (L)</t>
    </r>
  </si>
  <si>
    <r>
      <rPr>
        <sz val="9.5"/>
        <rFont val="Arial"/>
        <family val="2"/>
      </rPr>
      <t>Research Analyst</t>
    </r>
  </si>
  <si>
    <r>
      <rPr>
        <sz val="9.5"/>
        <rFont val="Arial"/>
        <family val="2"/>
      </rPr>
      <t>Research Systems Analyst</t>
    </r>
  </si>
  <si>
    <r>
      <rPr>
        <sz val="9.5"/>
        <rFont val="Arial"/>
        <family val="2"/>
      </rPr>
      <t>S</t>
    </r>
  </si>
  <si>
    <r>
      <rPr>
        <sz val="9.5"/>
        <rFont val="Arial"/>
        <family val="2"/>
      </rPr>
      <t>Risk Management Coordinator</t>
    </r>
  </si>
  <si>
    <r>
      <rPr>
        <sz val="9.5"/>
        <rFont val="Arial"/>
        <family val="2"/>
      </rPr>
      <t>STEM Program Coordinator</t>
    </r>
  </si>
  <si>
    <r>
      <rPr>
        <sz val="9.5"/>
        <rFont val="Arial"/>
        <family val="2"/>
      </rPr>
      <t>Student Account Specialist</t>
    </r>
  </si>
  <si>
    <r>
      <rPr>
        <sz val="9.5"/>
        <rFont val="Arial"/>
        <family val="2"/>
      </rPr>
      <t>Student Employment Coordinator</t>
    </r>
  </si>
  <si>
    <r>
      <rPr>
        <sz val="9.5"/>
        <rFont val="Arial"/>
        <family val="2"/>
      </rPr>
      <t>Student Services Specialist</t>
    </r>
  </si>
  <si>
    <r>
      <rPr>
        <sz val="9.5"/>
        <rFont val="Arial"/>
        <family val="2"/>
      </rPr>
      <t>Student Success Coordinator</t>
    </r>
  </si>
  <si>
    <r>
      <rPr>
        <sz val="9.5"/>
        <rFont val="Arial"/>
        <family val="2"/>
      </rPr>
      <t>Support Center Technician</t>
    </r>
  </si>
  <si>
    <t>Support Center Technician (L)</t>
  </si>
  <si>
    <r>
      <rPr>
        <sz val="9.5"/>
        <rFont val="Arial"/>
        <family val="2"/>
      </rPr>
      <t>Systems Administrator</t>
    </r>
  </si>
  <si>
    <r>
      <rPr>
        <sz val="9.5"/>
        <rFont val="Arial"/>
        <family val="2"/>
      </rPr>
      <t>U</t>
    </r>
  </si>
  <si>
    <r>
      <rPr>
        <sz val="9.5"/>
        <rFont val="Arial"/>
        <family val="2"/>
      </rPr>
      <t>Technical Design Coordinator</t>
    </r>
  </si>
  <si>
    <r>
      <rPr>
        <sz val="9.5"/>
        <rFont val="Arial"/>
        <family val="2"/>
      </rPr>
      <t>Telecommunications Analyst</t>
    </r>
  </si>
  <si>
    <r>
      <rPr>
        <sz val="9.5"/>
        <rFont val="Arial"/>
        <family val="2"/>
      </rPr>
      <t>Television Production Studio Specialist</t>
    </r>
  </si>
  <si>
    <r>
      <rPr>
        <sz val="9.5"/>
        <rFont val="Arial"/>
        <family val="2"/>
      </rPr>
      <t>Theater Auditorium Specialist</t>
    </r>
  </si>
  <si>
    <r>
      <rPr>
        <sz val="9.5"/>
        <rFont val="Arial"/>
        <family val="2"/>
      </rPr>
      <t>Theater Box Office Coordinator</t>
    </r>
  </si>
  <si>
    <r>
      <rPr>
        <sz val="9.5"/>
        <rFont val="Arial"/>
        <family val="2"/>
      </rPr>
      <t>Theater Box Office Coordinator</t>
    </r>
    <r>
      <rPr>
        <sz val="9.5"/>
        <rFont val="Arial"/>
      </rPr>
      <t xml:space="preserve"> (L)</t>
    </r>
  </si>
  <si>
    <r>
      <rPr>
        <sz val="9.5"/>
        <rFont val="Arial"/>
        <family val="2"/>
      </rPr>
      <t>Theater Production Coordinator</t>
    </r>
  </si>
  <si>
    <r>
      <rPr>
        <sz val="9.5"/>
        <rFont val="Arial"/>
        <family val="2"/>
      </rPr>
      <t>Theater Technical Coordinator</t>
    </r>
  </si>
  <si>
    <r>
      <rPr>
        <sz val="9.5"/>
        <rFont val="Arial"/>
        <family val="2"/>
      </rPr>
      <t>Tool Room Specialist</t>
    </r>
  </si>
  <si>
    <r>
      <rPr>
        <sz val="9.5"/>
        <rFont val="Arial"/>
        <family val="2"/>
      </rPr>
      <t>Veterans Services Coordinator</t>
    </r>
  </si>
  <si>
    <r>
      <rPr>
        <sz val="9.5"/>
        <rFont val="Arial"/>
        <family val="2"/>
      </rPr>
      <t>Veterans Services Specialist</t>
    </r>
  </si>
  <si>
    <r>
      <rPr>
        <sz val="9.5"/>
        <rFont val="Arial"/>
        <family val="2"/>
      </rPr>
      <t>Veterans Services Specialist</t>
    </r>
    <r>
      <rPr>
        <sz val="9.5"/>
        <rFont val="Arial"/>
      </rPr>
      <t xml:space="preserve"> (L)</t>
    </r>
  </si>
  <si>
    <r>
      <rPr>
        <sz val="9.5"/>
        <rFont val="Arial"/>
        <family val="2"/>
      </rPr>
      <t>Warehouse Operations Worker</t>
    </r>
  </si>
  <si>
    <r>
      <rPr>
        <sz val="9.5"/>
        <rFont val="Arial"/>
        <family val="2"/>
      </rPr>
      <t>Web Applications Technician</t>
    </r>
  </si>
  <si>
    <t>Riverside Community College District</t>
  </si>
  <si>
    <t>Classified Confidential Position List</t>
  </si>
  <si>
    <r>
      <rPr>
        <b/>
        <i/>
        <u/>
        <sz val="10"/>
        <rFont val="Arial"/>
        <family val="2"/>
      </rPr>
      <t>2025-2026 Fiscal Year</t>
    </r>
  </si>
  <si>
    <t xml:space="preserve">Updated 12/1/2025 JJD. </t>
  </si>
  <si>
    <r>
      <rPr>
        <sz val="10"/>
        <rFont val="Arial"/>
        <family val="2"/>
      </rPr>
      <t>Benefits Specialist</t>
    </r>
  </si>
  <si>
    <r>
      <rPr>
        <sz val="10"/>
        <rFont val="Arial"/>
        <family val="2"/>
      </rPr>
      <t>O</t>
    </r>
  </si>
  <si>
    <r>
      <rPr>
        <sz val="10"/>
        <rFont val="Arial"/>
        <family val="2"/>
      </rPr>
      <t>Civil Rights Coordinator</t>
    </r>
  </si>
  <si>
    <r>
      <rPr>
        <sz val="10"/>
        <rFont val="Arial"/>
        <family val="2"/>
      </rPr>
      <t>R</t>
    </r>
  </si>
  <si>
    <r>
      <rPr>
        <sz val="10"/>
        <rFont val="Arial"/>
        <family val="2"/>
      </rPr>
      <t>Diversity and Human Resources Analyst</t>
    </r>
  </si>
  <si>
    <r>
      <rPr>
        <sz val="10"/>
        <rFont val="Arial"/>
        <family val="2"/>
      </rPr>
      <t>N</t>
    </r>
  </si>
  <si>
    <r>
      <rPr>
        <sz val="10"/>
        <rFont val="Arial"/>
        <family val="2"/>
      </rPr>
      <t>Executive Administrative Assistant</t>
    </r>
  </si>
  <si>
    <r>
      <rPr>
        <sz val="10"/>
        <rFont val="Arial"/>
        <family val="2"/>
      </rPr>
      <t>M</t>
    </r>
  </si>
  <si>
    <r>
      <rPr>
        <sz val="10"/>
        <rFont val="Arial"/>
        <family val="2"/>
      </rPr>
      <t>Executive Administrative Assistant, Office of the Chancellor/BOT</t>
    </r>
  </si>
  <si>
    <r>
      <rPr>
        <sz val="10"/>
        <rFont val="Arial"/>
        <family val="2"/>
      </rPr>
      <t>P</t>
    </r>
  </si>
  <si>
    <r>
      <rPr>
        <sz val="10"/>
        <rFont val="Arial"/>
        <family val="2"/>
      </rPr>
      <t>HRIS Analyst</t>
    </r>
  </si>
  <si>
    <r>
      <rPr>
        <sz val="10"/>
        <rFont val="Arial"/>
        <family val="2"/>
      </rPr>
      <t>S</t>
    </r>
  </si>
  <si>
    <r>
      <rPr>
        <sz val="10"/>
        <rFont val="Arial"/>
        <family val="2"/>
      </rPr>
      <t>Human Resources Liaison</t>
    </r>
  </si>
  <si>
    <r>
      <rPr>
        <sz val="10"/>
        <rFont val="Arial"/>
        <family val="2"/>
      </rPr>
      <t>Principal Human Resources Analyst</t>
    </r>
  </si>
  <si>
    <r>
      <rPr>
        <sz val="10"/>
        <rFont val="Arial"/>
        <family val="2"/>
      </rPr>
      <t>U</t>
    </r>
  </si>
  <si>
    <r>
      <rPr>
        <sz val="10"/>
        <rFont val="Arial"/>
        <family val="2"/>
      </rPr>
      <t>Senior Human Resources Liaison</t>
    </r>
  </si>
  <si>
    <t>POSITION TITLE</t>
  </si>
  <si>
    <t>Grade</t>
  </si>
  <si>
    <t>Step 1</t>
  </si>
  <si>
    <t>Step 2</t>
  </si>
  <si>
    <t>Step 3</t>
  </si>
  <si>
    <t>Step 4</t>
  </si>
  <si>
    <t>Market Step 5</t>
  </si>
  <si>
    <t>Updated 12/1/2025 JJD.</t>
  </si>
  <si>
    <r>
      <rPr>
        <sz val="10"/>
        <rFont val="Arial"/>
        <family val="2"/>
      </rPr>
      <t>Accounting Services Manager</t>
    </r>
  </si>
  <si>
    <r>
      <rPr>
        <sz val="10"/>
        <rFont val="Arial"/>
        <family val="2"/>
      </rPr>
      <t>Apprenticeship Director **</t>
    </r>
  </si>
  <si>
    <r>
      <rPr>
        <sz val="10"/>
        <rFont val="Arial"/>
        <family val="2"/>
      </rPr>
      <t>Assistant Custodial Manager</t>
    </r>
  </si>
  <si>
    <r>
      <rPr>
        <sz val="10"/>
        <rFont val="Arial"/>
        <family val="2"/>
      </rPr>
      <t>L</t>
    </r>
  </si>
  <si>
    <r>
      <rPr>
        <sz val="10"/>
        <rFont val="Arial"/>
        <family val="2"/>
      </rPr>
      <t>Assistant Dean, CalWorks &amp; Special Funded Programs **</t>
    </r>
  </si>
  <si>
    <r>
      <rPr>
        <sz val="10"/>
        <rFont val="Arial"/>
        <family val="2"/>
      </rPr>
      <t>Assistant Director, Admissions and Records</t>
    </r>
  </si>
  <si>
    <r>
      <rPr>
        <sz val="10"/>
        <rFont val="Arial"/>
        <family val="2"/>
      </rPr>
      <t>Assistant Director, CTE Projects</t>
    </r>
  </si>
  <si>
    <r>
      <rPr>
        <sz val="10"/>
        <rFont val="Arial"/>
        <family val="2"/>
      </rPr>
      <t>Assistant Director, District Technology Support Services</t>
    </r>
  </si>
  <si>
    <r>
      <rPr>
        <sz val="10"/>
        <rFont val="Arial"/>
        <family val="2"/>
      </rPr>
      <t>V</t>
    </r>
  </si>
  <si>
    <r>
      <rPr>
        <sz val="10"/>
        <rFont val="Arial"/>
        <family val="2"/>
      </rPr>
      <t>Assistant Director, EOPS</t>
    </r>
  </si>
  <si>
    <r>
      <rPr>
        <sz val="10"/>
        <rFont val="Arial"/>
        <family val="2"/>
      </rPr>
      <t>Assistant Director, Facilities, Maintenance and Operations</t>
    </r>
  </si>
  <si>
    <r>
      <rPr>
        <sz val="10"/>
        <rFont val="Arial"/>
        <family val="2"/>
      </rPr>
      <t>Assistant Director, Instructional Design</t>
    </r>
  </si>
  <si>
    <r>
      <rPr>
        <sz val="10"/>
        <rFont val="Arial"/>
        <family val="2"/>
      </rPr>
      <t>Assistant Director, Network Services</t>
    </r>
  </si>
  <si>
    <r>
      <rPr>
        <sz val="10"/>
        <rFont val="Arial"/>
        <family val="2"/>
      </rPr>
      <t>Assistant Director, RCCD Foundation</t>
    </r>
  </si>
  <si>
    <r>
      <rPr>
        <sz val="10"/>
        <rFont val="Arial"/>
        <family val="2"/>
      </rPr>
      <t>T</t>
    </r>
  </si>
  <si>
    <r>
      <rPr>
        <sz val="10"/>
        <rFont val="Arial"/>
        <family val="2"/>
      </rPr>
      <t>Assistant Director, Student Financial Services</t>
    </r>
  </si>
  <si>
    <r>
      <rPr>
        <sz val="10"/>
        <rFont val="Arial"/>
        <family val="2"/>
      </rPr>
      <t>Q</t>
    </r>
  </si>
  <si>
    <r>
      <rPr>
        <sz val="10"/>
        <rFont val="Arial"/>
        <family val="2"/>
      </rPr>
      <t>Assistant Director, Upward Bound</t>
    </r>
  </si>
  <si>
    <r>
      <rPr>
        <sz val="10"/>
        <rFont val="Arial"/>
        <family val="2"/>
      </rPr>
      <t>Assistant Manager, Food Services</t>
    </r>
  </si>
  <si>
    <r>
      <rPr>
        <sz val="10"/>
        <rFont val="Arial"/>
        <family val="2"/>
      </rPr>
      <t>Associate Dean, Academic Support</t>
    </r>
  </si>
  <si>
    <r>
      <rPr>
        <sz val="10"/>
        <rFont val="Arial"/>
        <family val="2"/>
      </rPr>
      <t>Associate Dean, Career and Technical Education</t>
    </r>
  </si>
  <si>
    <r>
      <rPr>
        <sz val="10"/>
        <rFont val="Arial"/>
        <family val="2"/>
      </rPr>
      <t>Associate Dean, CTE/Project Director, NSF</t>
    </r>
  </si>
  <si>
    <r>
      <rPr>
        <sz val="10"/>
        <rFont val="Arial"/>
        <family val="2"/>
      </rPr>
      <t>Associate Dean, Educational Partnerships</t>
    </r>
  </si>
  <si>
    <r>
      <rPr>
        <sz val="10"/>
        <rFont val="Arial"/>
        <family val="2"/>
      </rPr>
      <t>Associate Dean, Grants &amp; College Support Programs **</t>
    </r>
  </si>
  <si>
    <r>
      <rPr>
        <sz val="10"/>
        <rFont val="Arial"/>
        <family val="2"/>
      </rPr>
      <t>Associate Dean, Public Safety Education and Training</t>
    </r>
  </si>
  <si>
    <r>
      <rPr>
        <sz val="10"/>
        <rFont val="Arial"/>
        <family val="2"/>
      </rPr>
      <t>Associate Vice Chancellor, Economic Development</t>
    </r>
  </si>
  <si>
    <r>
      <rPr>
        <sz val="10"/>
        <rFont val="Arial"/>
        <family val="2"/>
      </rPr>
      <t>X</t>
    </r>
  </si>
  <si>
    <r>
      <rPr>
        <sz val="10"/>
        <rFont val="Arial"/>
        <family val="2"/>
      </rPr>
      <t>Associate Vice Chancellor, Educational Services and Institutional Effectiveness</t>
    </r>
  </si>
  <si>
    <r>
      <rPr>
        <sz val="10"/>
        <rFont val="Arial"/>
        <family val="2"/>
      </rPr>
      <t>AB</t>
    </r>
  </si>
  <si>
    <r>
      <rPr>
        <sz val="10"/>
        <rFont val="Arial"/>
        <family val="2"/>
      </rPr>
      <t>Associate Vice Chancellor, Facilities Planning &amp; Development</t>
    </r>
  </si>
  <si>
    <r>
      <rPr>
        <sz val="10"/>
        <rFont val="Arial"/>
        <family val="2"/>
      </rPr>
      <t>Associate Vice Chancellor, Grants and Economic Development</t>
    </r>
  </si>
  <si>
    <r>
      <rPr>
        <sz val="10"/>
        <rFont val="Arial"/>
        <family val="2"/>
      </rPr>
      <t>Associate Vice Chancellor, Information Technology &amp; Learning Services</t>
    </r>
  </si>
  <si>
    <r>
      <rPr>
        <sz val="10"/>
        <rFont val="Arial"/>
        <family val="2"/>
      </rPr>
      <t>Associate Vice Chancellor, Strategic Communications &amp; Institutional Advancem</t>
    </r>
  </si>
  <si>
    <r>
      <rPr>
        <sz val="10"/>
        <rFont val="Arial"/>
        <family val="2"/>
      </rPr>
      <t>Z</t>
    </r>
  </si>
  <si>
    <r>
      <rPr>
        <sz val="10"/>
        <rFont val="Arial"/>
        <family val="2"/>
      </rPr>
      <t>Associate Vice Chancellor, Strategic Partnerships &amp; Workfoce and Economic D</t>
    </r>
  </si>
  <si>
    <r>
      <rPr>
        <sz val="10"/>
        <rFont val="Arial"/>
        <family val="2"/>
      </rPr>
      <t>Campus Administrative Support Center Supervisor *</t>
    </r>
  </si>
  <si>
    <r>
      <rPr>
        <sz val="10"/>
        <rFont val="Arial"/>
        <family val="2"/>
      </rPr>
      <t>Chief Ambassador, MAP Initiative</t>
    </r>
  </si>
  <si>
    <r>
      <rPr>
        <sz val="10"/>
        <rFont val="Arial"/>
        <family val="2"/>
      </rPr>
      <t>Chief of Police</t>
    </r>
  </si>
  <si>
    <r>
      <rPr>
        <sz val="10"/>
        <rFont val="Arial"/>
        <family val="2"/>
      </rPr>
      <t>Chief of Staff</t>
    </r>
  </si>
  <si>
    <r>
      <rPr>
        <sz val="10"/>
        <rFont val="Arial"/>
        <family val="2"/>
      </rPr>
      <t>Community Education Supervisor *</t>
    </r>
  </si>
  <si>
    <r>
      <rPr>
        <sz val="10"/>
        <rFont val="Arial"/>
        <family val="2"/>
      </rPr>
      <t>Controller</t>
    </r>
  </si>
  <si>
    <r>
      <rPr>
        <sz val="10"/>
        <rFont val="Arial"/>
        <family val="2"/>
      </rPr>
      <t>Y</t>
    </r>
  </si>
  <si>
    <r>
      <rPr>
        <sz val="10"/>
        <rFont val="Arial"/>
        <family val="2"/>
      </rPr>
      <t>CTE Project Supervisor</t>
    </r>
  </si>
  <si>
    <r>
      <rPr>
        <sz val="10"/>
        <rFont val="Arial"/>
        <family val="2"/>
      </rPr>
      <t>Custodial Manager</t>
    </r>
  </si>
  <si>
    <r>
      <rPr>
        <sz val="10"/>
        <rFont val="Arial"/>
        <family val="2"/>
      </rPr>
      <t>Dean of College Equity, Inclusion and Engagement</t>
    </r>
  </si>
  <si>
    <r>
      <rPr>
        <sz val="10"/>
        <rFont val="Arial"/>
        <family val="2"/>
      </rPr>
      <t>Dean of Instruction</t>
    </r>
  </si>
  <si>
    <r>
      <rPr>
        <sz val="10"/>
        <rFont val="Arial"/>
        <family val="2"/>
      </rPr>
      <t>Dean of Instruction (Career &amp; Technical Education)</t>
    </r>
  </si>
  <si>
    <r>
      <rPr>
        <sz val="10"/>
        <rFont val="Arial"/>
        <family val="2"/>
      </rPr>
      <t>Dean of Instruction (Communications and Liberal Arts)</t>
    </r>
  </si>
  <si>
    <r>
      <rPr>
        <sz val="10"/>
        <rFont val="Arial"/>
        <family val="2"/>
      </rPr>
      <t>Dean of Instruction (Fine and Performing Arts)</t>
    </r>
  </si>
  <si>
    <r>
      <rPr>
        <sz val="10"/>
        <rFont val="Arial"/>
        <family val="2"/>
      </rPr>
      <t>Dean of Instruction (Language/Humanities/Social Science)</t>
    </r>
  </si>
  <si>
    <r>
      <rPr>
        <sz val="10"/>
        <rFont val="Arial"/>
        <family val="2"/>
      </rPr>
      <t>Dean of Instruction (STEM &amp; Kinesiology)</t>
    </r>
  </si>
  <si>
    <r>
      <rPr>
        <sz val="10"/>
        <rFont val="Arial"/>
        <family val="2"/>
      </rPr>
      <t>Dean of Instruction (STEM and CTE)</t>
    </r>
  </si>
  <si>
    <r>
      <rPr>
        <sz val="10"/>
        <rFont val="Arial"/>
        <family val="2"/>
      </rPr>
      <t>Dean of Instruction, CTE Programs &amp; Grants **</t>
    </r>
  </si>
  <si>
    <r>
      <rPr>
        <sz val="10"/>
        <rFont val="Arial"/>
        <family val="2"/>
      </rPr>
      <t>Dean of Instruction, Public Safety Education and Training</t>
    </r>
  </si>
  <si>
    <r>
      <rPr>
        <sz val="10"/>
        <rFont val="Arial"/>
        <family val="2"/>
      </rPr>
      <t>Dean, Admissions and Records</t>
    </r>
  </si>
  <si>
    <r>
      <rPr>
        <sz val="10"/>
        <rFont val="Arial"/>
        <family val="2"/>
      </rPr>
      <t>Dean, Community Partnerships and Workforce Development</t>
    </r>
  </si>
  <si>
    <r>
      <rPr>
        <sz val="10"/>
        <rFont val="Arial"/>
        <family val="2"/>
      </rPr>
      <t>W</t>
    </r>
  </si>
  <si>
    <r>
      <rPr>
        <sz val="10"/>
        <rFont val="Arial"/>
        <family val="2"/>
      </rPr>
      <t>Dean, Counseling &amp; Specially Funded Programs</t>
    </r>
  </si>
  <si>
    <r>
      <rPr>
        <sz val="10"/>
        <rFont val="Arial"/>
        <family val="2"/>
      </rPr>
      <t>Dean, Educational Services</t>
    </r>
  </si>
  <si>
    <r>
      <rPr>
        <sz val="10"/>
        <rFont val="Arial"/>
        <family val="2"/>
      </rPr>
      <t>Dean, Educational Services and Distance Learning</t>
    </r>
  </si>
  <si>
    <r>
      <rPr>
        <sz val="10"/>
        <rFont val="Arial"/>
        <family val="2"/>
      </rPr>
      <t>Dean, Enrollment Services</t>
    </r>
  </si>
  <si>
    <r>
      <rPr>
        <sz val="10"/>
        <rFont val="Arial"/>
        <family val="2"/>
      </rPr>
      <t>Dean, Enrollment Services and Engagement</t>
    </r>
  </si>
  <si>
    <r>
      <rPr>
        <sz val="10"/>
        <rFont val="Arial"/>
        <family val="2"/>
      </rPr>
      <t>Dean, Grants and Business Services</t>
    </r>
  </si>
  <si>
    <r>
      <rPr>
        <sz val="10"/>
        <rFont val="Arial"/>
        <family val="2"/>
      </rPr>
      <t>Dean, Grants and Economic Development</t>
    </r>
  </si>
  <si>
    <r>
      <rPr>
        <sz val="10"/>
        <rFont val="Arial"/>
        <family val="2"/>
      </rPr>
      <t>Dean, Grants and Student Equity Initiatives **</t>
    </r>
  </si>
  <si>
    <r>
      <rPr>
        <sz val="10"/>
        <rFont val="Arial"/>
        <family val="2"/>
      </rPr>
      <t>Dean, Grants Development and Administration</t>
    </r>
  </si>
  <si>
    <r>
      <rPr>
        <sz val="10"/>
        <rFont val="Arial"/>
        <family val="2"/>
      </rPr>
      <t>Dean, Institutional Effectiveness</t>
    </r>
  </si>
  <si>
    <r>
      <rPr>
        <sz val="10"/>
        <rFont val="Arial"/>
        <family val="2"/>
      </rPr>
      <t>Dean, Institutional Research, Planning, and Effectiveness</t>
    </r>
  </si>
  <si>
    <r>
      <rPr>
        <sz val="10"/>
        <rFont val="Arial"/>
        <family val="2"/>
      </rPr>
      <t>Dean, School of Nursing</t>
    </r>
  </si>
  <si>
    <r>
      <rPr>
        <sz val="10"/>
        <rFont val="Arial"/>
        <family val="2"/>
      </rPr>
      <t>Dean, Special Funded Programs **</t>
    </r>
  </si>
  <si>
    <r>
      <rPr>
        <sz val="10"/>
        <rFont val="Arial"/>
        <family val="2"/>
      </rPr>
      <t>Dean, Student Development and Wellness</t>
    </r>
  </si>
  <si>
    <r>
      <rPr>
        <sz val="10"/>
        <rFont val="Arial"/>
        <family val="2"/>
      </rPr>
      <t>Dean, Student Life</t>
    </r>
  </si>
  <si>
    <r>
      <rPr>
        <sz val="10"/>
        <rFont val="Arial"/>
        <family val="2"/>
      </rPr>
      <t>Dean, Student Services</t>
    </r>
  </si>
  <si>
    <r>
      <rPr>
        <sz val="10"/>
        <rFont val="Arial"/>
        <family val="2"/>
      </rPr>
      <t>Dean, Student Success and Academic Support</t>
    </r>
  </si>
  <si>
    <r>
      <rPr>
        <sz val="10"/>
        <rFont val="Arial"/>
        <family val="2"/>
      </rPr>
      <t>Dean, Student Success and Support</t>
    </r>
  </si>
  <si>
    <r>
      <rPr>
        <sz val="10"/>
        <rFont val="Arial"/>
        <family val="2"/>
      </rPr>
      <t>Dean, Technology &amp; Learning Resources</t>
    </r>
  </si>
  <si>
    <r>
      <rPr>
        <sz val="10"/>
        <rFont val="Arial"/>
        <family val="2"/>
      </rPr>
      <t>Director, Academic Support</t>
    </r>
  </si>
  <si>
    <r>
      <rPr>
        <sz val="10"/>
        <rFont val="Arial"/>
        <family val="2"/>
      </rPr>
      <t>Director, Administrative Applications</t>
    </r>
  </si>
  <si>
    <r>
      <rPr>
        <sz val="10"/>
        <rFont val="Arial"/>
        <family val="2"/>
      </rPr>
      <t>Director, Administrative Support Center</t>
    </r>
  </si>
  <si>
    <r>
      <rPr>
        <sz val="10"/>
        <rFont val="Arial"/>
        <family val="2"/>
      </rPr>
      <t>Director, Athletic Compliance</t>
    </r>
  </si>
  <si>
    <r>
      <rPr>
        <sz val="10"/>
        <rFont val="Arial"/>
        <family val="2"/>
      </rPr>
      <t>Director, Athletics</t>
    </r>
  </si>
  <si>
    <r>
      <rPr>
        <sz val="10"/>
        <rFont val="Arial"/>
        <family val="2"/>
      </rPr>
      <t>Director, Business Services</t>
    </r>
  </si>
  <si>
    <r>
      <rPr>
        <sz val="10"/>
        <rFont val="Arial"/>
        <family val="2"/>
      </rPr>
      <t>Director, Capital Planning</t>
    </r>
  </si>
  <si>
    <r>
      <rPr>
        <sz val="10"/>
        <rFont val="Arial"/>
        <family val="2"/>
      </rPr>
      <t>Director, Career &amp; Technical Education Projects **</t>
    </r>
  </si>
  <si>
    <r>
      <rPr>
        <sz val="10"/>
        <rFont val="Arial"/>
        <family val="2"/>
      </rPr>
      <t>Director, Career Center</t>
    </r>
  </si>
  <si>
    <r>
      <rPr>
        <sz val="10"/>
        <rFont val="Arial"/>
        <family val="2"/>
      </rPr>
      <t>Director, Center for International Students &amp; Programs</t>
    </r>
  </si>
  <si>
    <r>
      <rPr>
        <sz val="10"/>
        <rFont val="Arial"/>
        <family val="2"/>
      </rPr>
      <t>Director, Center for International Trade Development</t>
    </r>
  </si>
  <si>
    <r>
      <rPr>
        <sz val="10"/>
        <rFont val="Arial"/>
        <family val="2"/>
      </rPr>
      <t>Director, Center for Social Justice and Civil Liberties</t>
    </r>
  </si>
  <si>
    <r>
      <rPr>
        <sz val="10"/>
        <rFont val="Arial"/>
        <family val="2"/>
      </rPr>
      <t>Director, College Business Services</t>
    </r>
  </si>
  <si>
    <r>
      <rPr>
        <sz val="10"/>
        <rFont val="Arial"/>
        <family val="2"/>
      </rPr>
      <t>Director, College Corps Grant</t>
    </r>
  </si>
  <si>
    <r>
      <rPr>
        <sz val="10"/>
        <rFont val="Arial"/>
        <family val="2"/>
      </rPr>
      <t>Director, College Technology Support Services</t>
    </r>
  </si>
  <si>
    <r>
      <rPr>
        <sz val="10"/>
        <rFont val="Arial"/>
        <family val="2"/>
      </rPr>
      <t>Director, Construction</t>
    </r>
  </si>
  <si>
    <r>
      <rPr>
        <sz val="10"/>
        <rFont val="Arial"/>
        <family val="2"/>
      </rPr>
      <t>Director, Corporate and Business Development</t>
    </r>
  </si>
  <si>
    <r>
      <rPr>
        <sz val="10"/>
        <rFont val="Arial"/>
        <family val="2"/>
      </rPr>
      <t>Director, CTE and K-14 Regional Technical Assistant Provider</t>
    </r>
  </si>
  <si>
    <r>
      <rPr>
        <sz val="10"/>
        <rFont val="Arial"/>
        <family val="2"/>
      </rPr>
      <t>Director, Disability Support Programs **</t>
    </r>
  </si>
  <si>
    <r>
      <rPr>
        <sz val="10"/>
        <rFont val="Arial"/>
        <family val="2"/>
      </rPr>
      <t>Director, Disabled Student Programs and Services</t>
    </r>
  </si>
  <si>
    <r>
      <rPr>
        <sz val="10"/>
        <rFont val="Arial"/>
        <family val="2"/>
      </rPr>
      <t>Director, District Technology Support Services</t>
    </r>
  </si>
  <si>
    <r>
      <rPr>
        <sz val="10"/>
        <rFont val="Arial"/>
        <family val="2"/>
      </rPr>
      <t>Director, Employee and Labor Relations and College Support Services</t>
    </r>
  </si>
  <si>
    <r>
      <rPr>
        <sz val="10"/>
        <rFont val="Arial"/>
        <family val="2"/>
      </rPr>
      <t>Director, Enrollment Services</t>
    </r>
  </si>
  <si>
    <r>
      <rPr>
        <sz val="10"/>
        <rFont val="Arial"/>
        <family val="2"/>
      </rPr>
      <t>Director, Facilities</t>
    </r>
  </si>
  <si>
    <r>
      <rPr>
        <sz val="10"/>
        <rFont val="Arial"/>
        <family val="2"/>
      </rPr>
      <t>Director, Facilities Maintenance and Operations</t>
    </r>
  </si>
  <si>
    <r>
      <rPr>
        <sz val="10"/>
        <rFont val="Arial"/>
        <family val="2"/>
      </rPr>
      <t>Director, First Year Experience **</t>
    </r>
  </si>
  <si>
    <r>
      <rPr>
        <sz val="10"/>
        <rFont val="Arial"/>
        <family val="2"/>
      </rPr>
      <t>Director, Food Services</t>
    </r>
  </si>
  <si>
    <r>
      <rPr>
        <sz val="10"/>
        <rFont val="Arial"/>
        <family val="2"/>
      </rPr>
      <t>Director, Football Operations/Head Football Coach</t>
    </r>
  </si>
  <si>
    <r>
      <rPr>
        <sz val="10"/>
        <rFont val="Arial"/>
        <family val="2"/>
      </rPr>
      <t>Director, Foster and Kinship Care Education Program **</t>
    </r>
  </si>
  <si>
    <r>
      <rPr>
        <sz val="10"/>
        <rFont val="Arial"/>
        <family val="2"/>
      </rPr>
      <t>Director, Government Contracts and Procurement **</t>
    </r>
  </si>
  <si>
    <r>
      <rPr>
        <sz val="10"/>
        <rFont val="Arial"/>
        <family val="2"/>
      </rPr>
      <t>Director, Government Relations</t>
    </r>
  </si>
  <si>
    <r>
      <rPr>
        <sz val="10"/>
        <rFont val="Arial"/>
        <family val="2"/>
      </rPr>
      <t>Director, Grants</t>
    </r>
  </si>
  <si>
    <r>
      <rPr>
        <sz val="10"/>
        <rFont val="Arial"/>
        <family val="2"/>
      </rPr>
      <t>Director, Health Services</t>
    </r>
  </si>
  <si>
    <r>
      <rPr>
        <sz val="10"/>
        <rFont val="Arial"/>
        <family val="2"/>
      </rPr>
      <t>Director, Information Technology Infrastructure &amp; Systems</t>
    </r>
  </si>
  <si>
    <r>
      <rPr>
        <sz val="10"/>
        <rFont val="Arial"/>
        <family val="2"/>
      </rPr>
      <t>Director, Inland Empire Tech Bridge</t>
    </r>
  </si>
  <si>
    <r>
      <rPr>
        <sz val="10"/>
        <rFont val="Arial"/>
        <family val="2"/>
      </rPr>
      <t>Director, Inland Empire Technical Trade Center</t>
    </r>
  </si>
  <si>
    <r>
      <rPr>
        <sz val="10"/>
        <rFont val="Arial"/>
        <family val="2"/>
      </rPr>
      <t>Director, Institutional Research</t>
    </r>
  </si>
  <si>
    <r>
      <rPr>
        <sz val="10"/>
        <rFont val="Arial"/>
        <family val="2"/>
      </rPr>
      <t>Director, Learning Resource Center</t>
    </r>
  </si>
  <si>
    <r>
      <rPr>
        <sz val="10"/>
        <rFont val="Arial"/>
        <family val="2"/>
      </rPr>
      <t>Director, Learning, Organizational Development, and Communications</t>
    </r>
  </si>
  <si>
    <r>
      <rPr>
        <sz val="10"/>
        <rFont val="Arial"/>
        <family val="2"/>
      </rPr>
      <t>Director, Middle College High School</t>
    </r>
  </si>
  <si>
    <r>
      <rPr>
        <sz val="10"/>
        <rFont val="Arial"/>
        <family val="2"/>
      </rPr>
      <t>Director, Next Phase Program</t>
    </r>
  </si>
  <si>
    <r>
      <rPr>
        <sz val="10"/>
        <rFont val="Arial"/>
        <family val="2"/>
      </rPr>
      <t>Director, Open Campus</t>
    </r>
  </si>
  <si>
    <r>
      <rPr>
        <sz val="10"/>
        <rFont val="Arial"/>
        <family val="2"/>
      </rPr>
      <t>Director, Pathways to Excellence (Title V) **</t>
    </r>
  </si>
  <si>
    <r>
      <rPr>
        <sz val="10"/>
        <rFont val="Arial"/>
        <family val="2"/>
      </rPr>
      <t>Director, Plant Operations &amp; Maintenance</t>
    </r>
  </si>
  <si>
    <r>
      <rPr>
        <sz val="10"/>
        <rFont val="Arial"/>
        <family val="2"/>
      </rPr>
      <t>Director, Regional Apprenticeship and Work-Based Learning Programs</t>
    </r>
  </si>
  <si>
    <r>
      <rPr>
        <sz val="10"/>
        <rFont val="Arial"/>
        <family val="2"/>
      </rPr>
      <t>Director, Regional Consortium Strategic Partnerships</t>
    </r>
  </si>
  <si>
    <r>
      <rPr>
        <sz val="10"/>
        <rFont val="Arial"/>
        <family val="2"/>
      </rPr>
      <t>Director, Risk Management</t>
    </r>
  </si>
  <si>
    <r>
      <rPr>
        <sz val="10"/>
        <rFont val="Arial"/>
        <family val="2"/>
      </rPr>
      <t>Director, Software Development</t>
    </r>
  </si>
  <si>
    <r>
      <rPr>
        <sz val="10"/>
        <rFont val="Arial"/>
        <family val="2"/>
      </rPr>
      <t>Director, Sports Information</t>
    </r>
  </si>
  <si>
    <r>
      <rPr>
        <sz val="10"/>
        <rFont val="Arial"/>
        <family val="2"/>
      </rPr>
      <t>Director, Staffing, Employment, and Records</t>
    </r>
  </si>
  <si>
    <r>
      <rPr>
        <sz val="10"/>
        <rFont val="Arial"/>
        <family val="2"/>
      </rPr>
      <t>Director, STEM Grant **</t>
    </r>
  </si>
  <si>
    <r>
      <rPr>
        <sz val="10"/>
        <rFont val="Arial"/>
        <family val="2"/>
      </rPr>
      <t>Director, STEM Innovation Center/Maker Space (HSI Title III/STEM Grant)</t>
    </r>
  </si>
  <si>
    <r>
      <rPr>
        <sz val="10"/>
        <rFont val="Arial"/>
        <family val="2"/>
      </rPr>
      <t>Director, Strong Workforce Strategic Communications and Marketing</t>
    </r>
  </si>
  <si>
    <r>
      <rPr>
        <sz val="10"/>
        <rFont val="Arial"/>
        <family val="2"/>
      </rPr>
      <t>Director, Student Access and Equity Support Programs **</t>
    </r>
  </si>
  <si>
    <r>
      <rPr>
        <sz val="10"/>
        <rFont val="Arial"/>
        <family val="2"/>
      </rPr>
      <t>Director, Student Financial Services</t>
    </r>
  </si>
  <si>
    <r>
      <rPr>
        <sz val="10"/>
        <rFont val="Arial"/>
        <family val="2"/>
      </rPr>
      <t>Director, Student Support Services Grant **</t>
    </r>
  </si>
  <si>
    <r>
      <rPr>
        <sz val="10"/>
        <rFont val="Arial"/>
        <family val="2"/>
      </rPr>
      <t>Director, TRiO Programs</t>
    </r>
  </si>
  <si>
    <r>
      <rPr>
        <sz val="10"/>
        <rFont val="Arial"/>
        <family val="2"/>
      </rPr>
      <t>Director, Tritech Small Business Development Center</t>
    </r>
  </si>
  <si>
    <r>
      <rPr>
        <sz val="10"/>
        <rFont val="Arial"/>
        <family val="2"/>
      </rPr>
      <t>Director, Upward Bound **</t>
    </r>
  </si>
  <si>
    <r>
      <rPr>
        <sz val="10"/>
        <rFont val="Arial"/>
        <family val="2"/>
      </rPr>
      <t>Director, Upward Bound Math and Science **</t>
    </r>
  </si>
  <si>
    <r>
      <rPr>
        <sz val="10"/>
        <rFont val="Arial"/>
        <family val="2"/>
      </rPr>
      <t>Director, Veterans Resource Center</t>
    </r>
  </si>
  <si>
    <r>
      <rPr>
        <sz val="10"/>
        <rFont val="Arial"/>
        <family val="2"/>
      </rPr>
      <t>Director, Veterans Upward Bound</t>
    </r>
  </si>
  <si>
    <r>
      <rPr>
        <sz val="10"/>
        <rFont val="Arial"/>
        <family val="2"/>
      </rPr>
      <t>Director, Web Applications</t>
    </r>
  </si>
  <si>
    <r>
      <rPr>
        <sz val="10"/>
        <rFont val="Arial"/>
        <family val="2"/>
      </rPr>
      <t>Director, Workforce and Economic Development Projects</t>
    </r>
  </si>
  <si>
    <r>
      <rPr>
        <sz val="10"/>
        <rFont val="Arial"/>
        <family val="2"/>
      </rPr>
      <t>District Compliance Officer</t>
    </r>
  </si>
  <si>
    <r>
      <rPr>
        <sz val="10"/>
        <rFont val="Arial"/>
        <family val="2"/>
      </rPr>
      <t>AA</t>
    </r>
  </si>
  <si>
    <r>
      <rPr>
        <sz val="10"/>
        <rFont val="Arial"/>
        <family val="2"/>
      </rPr>
      <t>Early Childhood Education Center Manager</t>
    </r>
  </si>
  <si>
    <r>
      <rPr>
        <sz val="10"/>
        <rFont val="Arial"/>
        <family val="2"/>
      </rPr>
      <t>Executive Director, Adult Education and Community Initiatives</t>
    </r>
  </si>
  <si>
    <r>
      <rPr>
        <sz val="10"/>
        <rFont val="Arial"/>
        <family val="2"/>
      </rPr>
      <t>Executive Director, Corporate and Business Innovation</t>
    </r>
  </si>
  <si>
    <r>
      <rPr>
        <sz val="10"/>
        <rFont val="Arial"/>
        <family val="2"/>
      </rPr>
      <t>Executive Director, Economic Development and Entrepreneurship</t>
    </r>
  </si>
  <si>
    <r>
      <rPr>
        <sz val="10"/>
        <rFont val="Arial"/>
        <family val="2"/>
      </rPr>
      <t>Executive Director, External Relations and Strategic Communications</t>
    </r>
  </si>
  <si>
    <r>
      <rPr>
        <sz val="10"/>
        <rFont val="Arial"/>
        <family val="2"/>
      </rPr>
      <t>Executive Director, Hospitality and Culinary Arts</t>
    </r>
  </si>
  <si>
    <r>
      <rPr>
        <sz val="10"/>
        <rFont val="Arial"/>
        <family val="2"/>
      </rPr>
      <t>Executive Director, Hospitality Program</t>
    </r>
  </si>
  <si>
    <r>
      <rPr>
        <sz val="10"/>
        <rFont val="Arial"/>
        <family val="2"/>
      </rPr>
      <t>Executive Director, Inland Empire/Strong Workforce Regional Consortium</t>
    </r>
  </si>
  <si>
    <r>
      <rPr>
        <sz val="10"/>
        <rFont val="Arial"/>
        <family val="2"/>
      </rPr>
      <t>Executive Director, Office of Grants and Sponsored Programs</t>
    </r>
  </si>
  <si>
    <r>
      <rPr>
        <sz val="10"/>
        <rFont val="Arial"/>
        <family val="2"/>
      </rPr>
      <t>Executive Director, RCCD Foundation</t>
    </r>
  </si>
  <si>
    <r>
      <rPr>
        <sz val="10"/>
        <rFont val="Arial"/>
        <family val="2"/>
      </rPr>
      <t>Facilities Development Director</t>
    </r>
  </si>
  <si>
    <r>
      <rPr>
        <sz val="10"/>
        <rFont val="Arial"/>
        <family val="2"/>
      </rPr>
      <t>General Counsel</t>
    </r>
  </si>
  <si>
    <r>
      <rPr>
        <sz val="10"/>
        <rFont val="Arial"/>
        <family val="2"/>
      </rPr>
      <t>Grounds Supervisor *</t>
    </r>
  </si>
  <si>
    <r>
      <rPr>
        <sz val="10"/>
        <rFont val="Arial"/>
        <family val="2"/>
      </rPr>
      <t>Health Services Supervisor *</t>
    </r>
  </si>
  <si>
    <r>
      <rPr>
        <sz val="10"/>
        <rFont val="Arial"/>
        <family val="2"/>
      </rPr>
      <t>Human Resources Administrative Manager</t>
    </r>
  </si>
  <si>
    <r>
      <rPr>
        <sz val="10"/>
        <rFont val="Arial"/>
        <family val="2"/>
      </rPr>
      <t>Information Architect - Open Campus**</t>
    </r>
  </si>
  <si>
    <r>
      <rPr>
        <sz val="10"/>
        <rFont val="Arial"/>
        <family val="2"/>
      </rPr>
      <t>Instructional Media Center Manager</t>
    </r>
  </si>
  <si>
    <r>
      <rPr>
        <sz val="10"/>
        <rFont val="Arial"/>
        <family val="2"/>
      </rPr>
      <t>Library/Learning Resources Administrative Manager</t>
    </r>
  </si>
  <si>
    <r>
      <rPr>
        <sz val="10"/>
        <rFont val="Arial"/>
        <family val="2"/>
      </rPr>
      <t>Maintenance Manager</t>
    </r>
  </si>
  <si>
    <r>
      <rPr>
        <sz val="10"/>
        <rFont val="Arial"/>
        <family val="2"/>
      </rPr>
      <t>Makerspace Project Supervisor</t>
    </r>
  </si>
  <si>
    <r>
      <rPr>
        <sz val="10"/>
        <rFont val="Arial"/>
        <family val="2"/>
      </rPr>
      <t>Manager, Business Services</t>
    </r>
  </si>
  <si>
    <r>
      <rPr>
        <sz val="10"/>
        <rFont val="Arial"/>
        <family val="2"/>
      </rPr>
      <t>Manager, District Safety and Emergency Preparedness</t>
    </r>
  </si>
  <si>
    <r>
      <rPr>
        <sz val="10"/>
        <rFont val="Arial"/>
        <family val="2"/>
      </rPr>
      <t>Manager, Facilities, Grounds and Utilization</t>
    </r>
  </si>
  <si>
    <r>
      <rPr>
        <sz val="10"/>
        <rFont val="Arial"/>
        <family val="2"/>
      </rPr>
      <t>Manager, Help Desk Services</t>
    </r>
  </si>
  <si>
    <r>
      <rPr>
        <sz val="10"/>
        <rFont val="Arial"/>
        <family val="2"/>
      </rPr>
      <t>Manager, Information Technology Projects</t>
    </r>
  </si>
  <si>
    <r>
      <rPr>
        <sz val="10"/>
        <rFont val="Arial"/>
        <family val="2"/>
      </rPr>
      <t>Manager, Technology Support Services</t>
    </r>
  </si>
  <si>
    <r>
      <rPr>
        <sz val="10"/>
        <rFont val="Arial"/>
        <family val="2"/>
      </rPr>
      <t>Mental Health Services Supervisor *</t>
    </r>
  </si>
  <si>
    <r>
      <rPr>
        <sz val="10"/>
        <rFont val="Arial"/>
        <family val="2"/>
      </rPr>
      <t>Network Manager</t>
    </r>
  </si>
  <si>
    <r>
      <rPr>
        <sz val="10"/>
        <rFont val="Arial"/>
        <family val="2"/>
      </rPr>
      <t>Outcomes Assessment Specialist **</t>
    </r>
  </si>
  <si>
    <r>
      <rPr>
        <sz val="10"/>
        <rFont val="Arial"/>
        <family val="2"/>
      </rPr>
      <t>Outreach Services Supervisor *</t>
    </r>
  </si>
  <si>
    <r>
      <rPr>
        <sz val="10"/>
        <rFont val="Arial"/>
        <family val="2"/>
      </rPr>
      <t>Parking Services Supervisor</t>
    </r>
  </si>
  <si>
    <r>
      <rPr>
        <sz val="10"/>
        <rFont val="Arial"/>
        <family val="2"/>
      </rPr>
      <t>Pathways Director</t>
    </r>
  </si>
  <si>
    <r>
      <rPr>
        <sz val="10"/>
        <rFont val="Arial"/>
        <family val="2"/>
      </rPr>
      <t>Payroll Manager</t>
    </r>
  </si>
  <si>
    <r>
      <rPr>
        <sz val="10"/>
        <rFont val="Arial"/>
        <family val="2"/>
      </rPr>
      <t>Program Director, NSF National Center for Supply Chain Automation</t>
    </r>
  </si>
  <si>
    <r>
      <rPr>
        <sz val="10"/>
        <rFont val="Arial"/>
        <family val="2"/>
      </rPr>
      <t>Program Director, Student Support Services **</t>
    </r>
  </si>
  <si>
    <r>
      <rPr>
        <sz val="10"/>
        <rFont val="Arial"/>
        <family val="2"/>
      </rPr>
      <t>Program Manager, Basic Needs and Wellness</t>
    </r>
  </si>
  <si>
    <r>
      <rPr>
        <sz val="10"/>
        <rFont val="Arial"/>
        <family val="2"/>
      </rPr>
      <t>Program Manager, Title V Grant</t>
    </r>
  </si>
  <si>
    <r>
      <rPr>
        <sz val="10"/>
        <rFont val="Arial"/>
        <family val="2"/>
      </rPr>
      <t>Project Director, Adult Education Block Grant**</t>
    </r>
  </si>
  <si>
    <r>
      <rPr>
        <sz val="10"/>
        <rFont val="Arial"/>
        <family val="2"/>
      </rPr>
      <t>Project Director, Foster Youth Support Network</t>
    </r>
  </si>
  <si>
    <r>
      <rPr>
        <sz val="10"/>
        <rFont val="Arial"/>
        <family val="2"/>
      </rPr>
      <t>Project Director, Gateway to College</t>
    </r>
  </si>
  <si>
    <r>
      <rPr>
        <sz val="10"/>
        <rFont val="Arial"/>
        <family val="2"/>
      </rPr>
      <t>Project Manager, STEM Grants</t>
    </r>
  </si>
  <si>
    <r>
      <rPr>
        <sz val="10"/>
        <rFont val="Arial"/>
        <family val="2"/>
      </rPr>
      <t>Purchasing Manager</t>
    </r>
  </si>
  <si>
    <r>
      <rPr>
        <sz val="10"/>
        <rFont val="Arial"/>
        <family val="2"/>
      </rPr>
      <t>Research and Assessment Manager</t>
    </r>
  </si>
  <si>
    <r>
      <rPr>
        <sz val="10"/>
        <rFont val="Arial"/>
        <family val="2"/>
      </rPr>
      <t>Safety &amp; Police Administrative Supervisor</t>
    </r>
  </si>
  <si>
    <r>
      <rPr>
        <sz val="10"/>
        <rFont val="Arial"/>
        <family val="2"/>
      </rPr>
      <t>Sergeant *</t>
    </r>
  </si>
  <si>
    <r>
      <rPr>
        <sz val="10"/>
        <rFont val="Arial"/>
        <family val="2"/>
      </rPr>
      <t>Statewide Director, Center for International Trade Development</t>
    </r>
  </si>
  <si>
    <r>
      <rPr>
        <sz val="10"/>
        <rFont val="Arial"/>
        <family val="2"/>
      </rPr>
      <t>Supervisor, Basic Needs and Wellness</t>
    </r>
  </si>
  <si>
    <r>
      <rPr>
        <sz val="10"/>
        <rFont val="Arial"/>
        <family val="2"/>
      </rPr>
      <t>Vice President, Academic Affairs</t>
    </r>
  </si>
  <si>
    <r>
      <rPr>
        <sz val="10"/>
        <rFont val="Arial"/>
        <family val="2"/>
      </rPr>
      <t>Vice President, Business Services</t>
    </r>
  </si>
  <si>
    <r>
      <rPr>
        <sz val="10"/>
        <rFont val="Arial"/>
        <family val="2"/>
      </rPr>
      <t>Vice President, Planning and Development</t>
    </r>
  </si>
  <si>
    <r>
      <rPr>
        <sz val="10"/>
        <rFont val="Arial"/>
        <family val="2"/>
      </rPr>
      <t>Vice President, Strategic Development</t>
    </r>
  </si>
  <si>
    <r>
      <rPr>
        <sz val="10"/>
        <rFont val="Arial"/>
        <family val="2"/>
      </rPr>
      <t>Vice President, Student Services</t>
    </r>
  </si>
  <si>
    <r>
      <rPr>
        <sz val="10"/>
        <rFont val="Arial"/>
        <family val="2"/>
      </rPr>
      <t>Warehouse Supervisor *</t>
    </r>
  </si>
  <si>
    <t>Effective January 1, 2025</t>
  </si>
  <si>
    <r>
      <rPr>
        <sz val="10"/>
        <rFont val="Arial"/>
        <family val="2"/>
      </rPr>
      <t>Academy Coordinator</t>
    </r>
  </si>
  <si>
    <t>/</t>
  </si>
  <si>
    <t>hour</t>
  </si>
  <si>
    <r>
      <rPr>
        <sz val="10"/>
        <rFont val="Arial"/>
        <family val="2"/>
      </rPr>
      <t>Academy Scenario Assistant</t>
    </r>
  </si>
  <si>
    <r>
      <rPr>
        <sz val="10"/>
        <rFont val="Arial"/>
        <family val="2"/>
      </rPr>
      <t>Activities Assistant</t>
    </r>
  </si>
  <si>
    <r>
      <rPr>
        <sz val="10"/>
        <rFont val="Arial"/>
        <family val="2"/>
      </rPr>
      <t>Assistant Pool Manager</t>
    </r>
  </si>
  <si>
    <r>
      <rPr>
        <sz val="10"/>
        <rFont val="Arial"/>
        <family val="2"/>
      </rPr>
      <t>Assistant Project Coordinator (Dental Hygiene)</t>
    </r>
  </si>
  <si>
    <r>
      <rPr>
        <sz val="10"/>
        <rFont val="Arial"/>
        <family val="2"/>
      </rPr>
      <t>Athletics Team Driver</t>
    </r>
  </si>
  <si>
    <r>
      <rPr>
        <sz val="10"/>
        <rFont val="Arial"/>
        <family val="2"/>
      </rPr>
      <t>Box Office Specialist</t>
    </r>
  </si>
  <si>
    <r>
      <rPr>
        <sz val="10"/>
        <rFont val="Arial"/>
        <family val="2"/>
      </rPr>
      <t>Budget/Accounting Specialist</t>
    </r>
  </si>
  <si>
    <r>
      <rPr>
        <sz val="10"/>
        <rFont val="Arial"/>
        <family val="2"/>
      </rPr>
      <t>Business Technical Assistant</t>
    </r>
  </si>
  <si>
    <r>
      <rPr>
        <sz val="10"/>
        <rFont val="Arial"/>
        <family val="2"/>
      </rPr>
      <t>Classroom Assistant</t>
    </r>
  </si>
  <si>
    <r>
      <rPr>
        <sz val="10"/>
        <rFont val="Arial"/>
        <family val="2"/>
      </rPr>
      <t>Clerk Trainee</t>
    </r>
  </si>
  <si>
    <r>
      <rPr>
        <sz val="10"/>
        <rFont val="Arial"/>
        <family val="2"/>
      </rPr>
      <t>Coaches, Summer Activities</t>
    </r>
  </si>
  <si>
    <r>
      <rPr>
        <sz val="10"/>
        <rFont val="Arial"/>
        <family val="2"/>
      </rPr>
      <t>Communication Assistant</t>
    </r>
  </si>
  <si>
    <r>
      <rPr>
        <sz val="10"/>
        <rFont val="Arial"/>
        <family val="2"/>
      </rPr>
      <t>Community Liaison</t>
    </r>
  </si>
  <si>
    <r>
      <rPr>
        <sz val="10"/>
        <rFont val="Arial"/>
        <family val="2"/>
      </rPr>
      <t>Conference Coordinator</t>
    </r>
  </si>
  <si>
    <r>
      <rPr>
        <sz val="10"/>
        <rFont val="Arial"/>
        <family val="2"/>
      </rPr>
      <t>Copy Editor</t>
    </r>
  </si>
  <si>
    <r>
      <rPr>
        <sz val="10"/>
        <rFont val="Arial"/>
        <family val="2"/>
      </rPr>
      <t>Custodial Assistant</t>
    </r>
  </si>
  <si>
    <r>
      <rPr>
        <sz val="10"/>
        <rFont val="Arial"/>
        <family val="2"/>
      </rPr>
      <t>Dental Assistant</t>
    </r>
  </si>
  <si>
    <r>
      <rPr>
        <sz val="10"/>
        <rFont val="Arial"/>
        <family val="2"/>
      </rPr>
      <t>Dental Health Educator</t>
    </r>
  </si>
  <si>
    <r>
      <rPr>
        <sz val="10"/>
        <rFont val="Arial"/>
        <family val="2"/>
      </rPr>
      <t>Detective/Investigator</t>
    </r>
  </si>
  <si>
    <r>
      <rPr>
        <sz val="10"/>
        <rFont val="Arial"/>
        <family val="2"/>
      </rPr>
      <t>Diversity, Equity and Compliance Intern</t>
    </r>
  </si>
  <si>
    <r>
      <rPr>
        <sz val="10"/>
        <rFont val="Arial"/>
        <family val="2"/>
      </rPr>
      <t>Educational Assistant</t>
    </r>
  </si>
  <si>
    <r>
      <rPr>
        <sz val="10"/>
        <rFont val="Arial"/>
        <family val="2"/>
      </rPr>
      <t>E-Text Transcriber</t>
    </r>
  </si>
  <si>
    <r>
      <rPr>
        <sz val="10"/>
        <rFont val="Arial"/>
        <family val="2"/>
      </rPr>
      <t>Evaluator, Administration of Justice</t>
    </r>
  </si>
  <si>
    <r>
      <rPr>
        <sz val="10"/>
        <rFont val="Arial"/>
        <family val="2"/>
      </rPr>
      <t>Executive Assistant</t>
    </r>
  </si>
  <si>
    <r>
      <rPr>
        <sz val="10"/>
        <rFont val="Arial"/>
        <family val="2"/>
      </rPr>
      <t>Facilities ADA Accessibility Coordinator</t>
    </r>
  </si>
  <si>
    <r>
      <rPr>
        <sz val="10"/>
        <rFont val="Arial"/>
        <family val="2"/>
      </rPr>
      <t>Facilities Assistant</t>
    </r>
  </si>
  <si>
    <r>
      <rPr>
        <sz val="10"/>
        <rFont val="Arial"/>
        <family val="2"/>
      </rPr>
      <t>Facilities Planning and Development Assistant</t>
    </r>
  </si>
  <si>
    <r>
      <rPr>
        <sz val="10"/>
        <rFont val="Arial"/>
        <family val="2"/>
      </rPr>
      <t>Finance Specialist</t>
    </r>
  </si>
  <si>
    <r>
      <rPr>
        <sz val="10"/>
        <rFont val="Arial"/>
        <family val="2"/>
      </rPr>
      <t>Food Service Assistant</t>
    </r>
  </si>
  <si>
    <r>
      <rPr>
        <sz val="10"/>
        <rFont val="Arial"/>
        <family val="2"/>
      </rPr>
      <t>Forensics Assistant</t>
    </r>
  </si>
  <si>
    <r>
      <rPr>
        <sz val="10"/>
        <rFont val="Arial"/>
        <family val="2"/>
      </rPr>
      <t>Grant Analyst</t>
    </r>
  </si>
  <si>
    <r>
      <rPr>
        <sz val="10"/>
        <rFont val="Arial"/>
        <family val="2"/>
      </rPr>
      <t>Grant Facilitator</t>
    </r>
  </si>
  <si>
    <r>
      <rPr>
        <sz val="10"/>
        <rFont val="Arial"/>
        <family val="2"/>
      </rPr>
      <t>Grant Project Educational Aide II</t>
    </r>
  </si>
  <si>
    <r>
      <rPr>
        <sz val="10"/>
        <rFont val="Arial"/>
        <family val="2"/>
      </rPr>
      <t>Grant Project Educational Trainer I</t>
    </r>
  </si>
  <si>
    <r>
      <rPr>
        <sz val="10"/>
        <rFont val="Arial"/>
        <family val="2"/>
      </rPr>
      <t>Grant Project Educational Trainer II</t>
    </r>
  </si>
  <si>
    <r>
      <rPr>
        <sz val="10"/>
        <rFont val="Arial"/>
        <family val="2"/>
      </rPr>
      <t>Grant Project Technician</t>
    </r>
  </si>
  <si>
    <r>
      <rPr>
        <sz val="10"/>
        <rFont val="Arial"/>
        <family val="2"/>
      </rPr>
      <t>Grounds Assistant</t>
    </r>
  </si>
  <si>
    <r>
      <rPr>
        <sz val="10"/>
        <rFont val="Arial"/>
        <family val="2"/>
      </rPr>
      <t>Health Services Facilitator</t>
    </r>
  </si>
  <si>
    <r>
      <rPr>
        <sz val="10"/>
        <rFont val="Arial"/>
        <family val="2"/>
      </rPr>
      <t>High School Program Coordinator</t>
    </r>
  </si>
  <si>
    <t>class</t>
  </si>
  <si>
    <r>
      <rPr>
        <sz val="10"/>
        <rFont val="Arial"/>
        <family val="2"/>
      </rPr>
      <t>IMC Assistant I</t>
    </r>
  </si>
  <si>
    <r>
      <rPr>
        <sz val="10"/>
        <rFont val="Arial"/>
        <family val="2"/>
      </rPr>
      <t>IMC Assistant II</t>
    </r>
  </si>
  <si>
    <r>
      <rPr>
        <sz val="10"/>
        <rFont val="Arial"/>
        <family val="2"/>
      </rPr>
      <t>IMC Trainee</t>
    </r>
  </si>
  <si>
    <r>
      <rPr>
        <sz val="10"/>
        <rFont val="Arial"/>
        <family val="2"/>
      </rPr>
      <t>Instructional Aide I</t>
    </r>
  </si>
  <si>
    <r>
      <rPr>
        <sz val="10"/>
        <rFont val="Arial"/>
        <family val="2"/>
      </rPr>
      <t>Instructional Aide II</t>
    </r>
  </si>
  <si>
    <r>
      <rPr>
        <sz val="10"/>
        <rFont val="Arial"/>
        <family val="2"/>
      </rPr>
      <t>Instructional Aide III</t>
    </r>
  </si>
  <si>
    <r>
      <rPr>
        <sz val="10"/>
        <rFont val="Arial"/>
        <family val="2"/>
      </rPr>
      <t>International Trade Assistant</t>
    </r>
  </si>
  <si>
    <r>
      <rPr>
        <sz val="10"/>
        <rFont val="Arial"/>
        <family val="2"/>
      </rPr>
      <t>Interpreter Apprentice</t>
    </r>
  </si>
  <si>
    <r>
      <rPr>
        <sz val="10"/>
        <rFont val="Arial"/>
        <family val="2"/>
      </rPr>
      <t>Interpreter I</t>
    </r>
  </si>
  <si>
    <r>
      <rPr>
        <sz val="10"/>
        <rFont val="Arial"/>
        <family val="2"/>
      </rPr>
      <t>Interpreter II</t>
    </r>
  </si>
  <si>
    <r>
      <rPr>
        <sz val="10"/>
        <rFont val="Arial"/>
        <family val="2"/>
      </rPr>
      <t>Interpreter III</t>
    </r>
  </si>
  <si>
    <r>
      <rPr>
        <sz val="10"/>
        <rFont val="Arial"/>
        <family val="2"/>
      </rPr>
      <t>Interpreter IV (Certified Interpreter)</t>
    </r>
  </si>
  <si>
    <r>
      <rPr>
        <sz val="10"/>
        <rFont val="Arial"/>
        <family val="2"/>
      </rPr>
      <t>Laboratory Aide I</t>
    </r>
  </si>
  <si>
    <r>
      <rPr>
        <sz val="10"/>
        <rFont val="Arial"/>
        <family val="2"/>
      </rPr>
      <t>Laboratory Aide II</t>
    </r>
  </si>
  <si>
    <r>
      <rPr>
        <sz val="10"/>
        <rFont val="Arial"/>
        <family val="2"/>
      </rPr>
      <t>Lifeguard (Advanced)</t>
    </r>
  </si>
  <si>
    <r>
      <rPr>
        <sz val="10"/>
        <rFont val="Arial"/>
        <family val="2"/>
      </rPr>
      <t>Lifeguard (Instructor)</t>
    </r>
  </si>
  <si>
    <r>
      <rPr>
        <sz val="10"/>
        <rFont val="Arial"/>
        <family val="2"/>
      </rPr>
      <t>Lifeguard (Senior)</t>
    </r>
  </si>
  <si>
    <r>
      <rPr>
        <sz val="10"/>
        <rFont val="Arial"/>
        <family val="2"/>
      </rPr>
      <t>Maintenance Assistant</t>
    </r>
  </si>
  <si>
    <r>
      <rPr>
        <sz val="10"/>
        <rFont val="Arial"/>
        <family val="2"/>
      </rPr>
      <t>Marketing &amp; Media Coordinator</t>
    </r>
  </si>
  <si>
    <r>
      <rPr>
        <sz val="10"/>
        <rFont val="Arial"/>
        <family val="2"/>
      </rPr>
      <t>Matriculation &amp; Educational Support Associate</t>
    </r>
  </si>
  <si>
    <r>
      <rPr>
        <sz val="10"/>
        <rFont val="Arial"/>
        <family val="2"/>
      </rPr>
      <t>Matriculation Assistant I</t>
    </r>
  </si>
  <si>
    <r>
      <rPr>
        <sz val="10"/>
        <rFont val="Arial"/>
        <family val="2"/>
      </rPr>
      <t>Matriculation Assistant II</t>
    </r>
  </si>
  <si>
    <r>
      <rPr>
        <sz val="10"/>
        <rFont val="Arial"/>
        <family val="2"/>
      </rPr>
      <t>Matriculation Assistant III</t>
    </r>
  </si>
  <si>
    <r>
      <rPr>
        <sz val="10"/>
        <rFont val="Arial"/>
        <family val="2"/>
      </rPr>
      <t>Nurse Practitioner</t>
    </r>
  </si>
  <si>
    <r>
      <rPr>
        <sz val="10"/>
        <rFont val="Arial"/>
        <family val="2"/>
      </rPr>
      <t>Office Assistant I</t>
    </r>
  </si>
  <si>
    <r>
      <rPr>
        <sz val="10"/>
        <rFont val="Arial"/>
        <family val="2"/>
      </rPr>
      <t>Office Assistant II</t>
    </r>
  </si>
  <si>
    <r>
      <rPr>
        <sz val="10"/>
        <rFont val="Arial"/>
        <family val="2"/>
      </rPr>
      <t>Office Assistant III</t>
    </r>
  </si>
  <si>
    <r>
      <rPr>
        <sz val="10"/>
        <rFont val="Arial"/>
        <family val="2"/>
      </rPr>
      <t>Office Assistant IV</t>
    </r>
  </si>
  <si>
    <r>
      <rPr>
        <sz val="10"/>
        <rFont val="Arial"/>
        <family val="2"/>
      </rPr>
      <t>Photographer I (Intern)</t>
    </r>
  </si>
  <si>
    <r>
      <rPr>
        <sz val="10"/>
        <rFont val="Arial"/>
        <family val="2"/>
      </rPr>
      <t>Photographer II</t>
    </r>
  </si>
  <si>
    <r>
      <rPr>
        <sz val="10"/>
        <rFont val="Arial"/>
        <family val="2"/>
      </rPr>
      <t>Photographer III</t>
    </r>
  </si>
  <si>
    <r>
      <rPr>
        <sz val="10"/>
        <rFont val="Arial"/>
        <family val="2"/>
      </rPr>
      <t>Production Printer II</t>
    </r>
  </si>
  <si>
    <r>
      <rPr>
        <sz val="10"/>
        <rFont val="Arial"/>
        <family val="2"/>
      </rPr>
      <t>Production Technician Assistant I</t>
    </r>
  </si>
  <si>
    <r>
      <rPr>
        <sz val="10"/>
        <rFont val="Arial"/>
        <family val="2"/>
      </rPr>
      <t>Proofreader</t>
    </r>
  </si>
  <si>
    <r>
      <rPr>
        <sz val="10"/>
        <rFont val="Arial"/>
        <family val="2"/>
      </rPr>
      <t>Public Safety Coordinator (Title V)</t>
    </r>
  </si>
  <si>
    <r>
      <rPr>
        <sz val="10"/>
        <rFont val="Arial"/>
        <family val="2"/>
      </rPr>
      <t>Publicist Trainee</t>
    </r>
  </si>
  <si>
    <r>
      <rPr>
        <sz val="10"/>
        <rFont val="Arial"/>
        <family val="2"/>
      </rPr>
      <t>Puente Assistant</t>
    </r>
  </si>
  <si>
    <r>
      <rPr>
        <sz val="10"/>
        <rFont val="Arial"/>
        <family val="2"/>
      </rPr>
      <t>Registered Nurse I</t>
    </r>
  </si>
  <si>
    <r>
      <rPr>
        <sz val="10"/>
        <rFont val="Arial"/>
        <family val="2"/>
      </rPr>
      <t>Registered Nurse II</t>
    </r>
  </si>
  <si>
    <r>
      <rPr>
        <sz val="10"/>
        <rFont val="Arial"/>
        <family val="2"/>
      </rPr>
      <t>Registered Nurse III</t>
    </r>
  </si>
  <si>
    <r>
      <rPr>
        <sz val="10"/>
        <rFont val="Arial"/>
        <family val="2"/>
      </rPr>
      <t>Research Assistant</t>
    </r>
  </si>
  <si>
    <r>
      <rPr>
        <sz val="10"/>
        <rFont val="Arial"/>
        <family val="2"/>
      </rPr>
      <t>Research Intern</t>
    </r>
  </si>
  <si>
    <r>
      <rPr>
        <sz val="10"/>
        <rFont val="Arial"/>
        <family val="2"/>
      </rPr>
      <t>Reserve College Police Officer</t>
    </r>
  </si>
  <si>
    <r>
      <rPr>
        <sz val="10"/>
        <rFont val="Arial"/>
        <family val="2"/>
      </rPr>
      <t>Role Player</t>
    </r>
  </si>
  <si>
    <r>
      <rPr>
        <sz val="10"/>
        <rFont val="Arial"/>
        <family val="2"/>
      </rPr>
      <t>Scanner</t>
    </r>
  </si>
  <si>
    <r>
      <rPr>
        <sz val="10"/>
        <rFont val="Arial"/>
        <family val="2"/>
      </rPr>
      <t>Soccer Certified Athletic Trainer</t>
    </r>
  </si>
  <si>
    <r>
      <rPr>
        <sz val="10"/>
        <rFont val="Arial"/>
        <family val="2"/>
      </rPr>
      <t>Sports Publicist</t>
    </r>
  </si>
  <si>
    <r>
      <rPr>
        <sz val="10"/>
        <rFont val="Arial"/>
        <family val="2"/>
      </rPr>
      <t>Stage Hand</t>
    </r>
  </si>
  <si>
    <r>
      <rPr>
        <sz val="10"/>
        <rFont val="Arial"/>
        <family val="2"/>
      </rPr>
      <t>Stage Master Carpenter</t>
    </r>
  </si>
  <si>
    <r>
      <rPr>
        <sz val="10"/>
        <rFont val="Arial"/>
        <family val="2"/>
      </rPr>
      <t>Stage Master Electrician</t>
    </r>
  </si>
  <si>
    <r>
      <rPr>
        <sz val="10"/>
        <rFont val="Arial"/>
        <family val="2"/>
      </rPr>
      <t>Stage Technician I</t>
    </r>
  </si>
  <si>
    <r>
      <rPr>
        <sz val="10"/>
        <rFont val="Arial"/>
        <family val="2"/>
      </rPr>
      <t>Stage Technician II</t>
    </r>
  </si>
  <si>
    <r>
      <rPr>
        <sz val="10"/>
        <rFont val="Arial"/>
        <family val="2"/>
      </rPr>
      <t>Stage Technician III</t>
    </r>
  </si>
  <si>
    <r>
      <rPr>
        <sz val="10"/>
        <rFont val="Arial"/>
        <family val="2"/>
      </rPr>
      <t>Stage Technician IV</t>
    </r>
  </si>
  <si>
    <r>
      <rPr>
        <sz val="10"/>
        <rFont val="Arial"/>
        <family val="2"/>
      </rPr>
      <t>Stage Technician V</t>
    </r>
  </si>
  <si>
    <r>
      <rPr>
        <sz val="10"/>
        <rFont val="Arial"/>
        <family val="2"/>
      </rPr>
      <t>Stage Technician VI</t>
    </r>
  </si>
  <si>
    <r>
      <rPr>
        <sz val="10"/>
        <rFont val="Arial"/>
        <family val="2"/>
      </rPr>
      <t>STEM Activities Coordinator</t>
    </r>
  </si>
  <si>
    <r>
      <rPr>
        <sz val="10"/>
        <rFont val="Arial"/>
        <family val="2"/>
      </rPr>
      <t>STEM Mentor</t>
    </r>
  </si>
  <si>
    <r>
      <rPr>
        <sz val="10"/>
        <rFont val="Arial"/>
        <family val="2"/>
      </rPr>
      <t>Student Activities Advisor</t>
    </r>
  </si>
  <si>
    <r>
      <rPr>
        <sz val="10"/>
        <rFont val="Arial"/>
        <family val="2"/>
      </rPr>
      <t>Student Activities Assistant</t>
    </r>
  </si>
  <si>
    <r>
      <rPr>
        <sz val="10"/>
        <rFont val="Arial"/>
        <family val="2"/>
      </rPr>
      <t>Student Health Specialist</t>
    </r>
  </si>
  <si>
    <r>
      <rPr>
        <sz val="10"/>
        <rFont val="Arial"/>
        <family val="2"/>
      </rPr>
      <t>Student Support Services University Mentor</t>
    </r>
  </si>
  <si>
    <r>
      <rPr>
        <sz val="10"/>
        <rFont val="Arial"/>
        <family val="2"/>
      </rPr>
      <t>Study Group Leader</t>
    </r>
  </si>
  <si>
    <r>
      <rPr>
        <sz val="10"/>
        <rFont val="Arial"/>
        <family val="2"/>
      </rPr>
      <t>Summer Bridge Coordinator</t>
    </r>
  </si>
  <si>
    <r>
      <rPr>
        <sz val="10"/>
        <rFont val="Arial"/>
        <family val="2"/>
      </rPr>
      <t>Summer Youth Worker</t>
    </r>
  </si>
  <si>
    <r>
      <rPr>
        <sz val="10"/>
        <rFont val="Arial"/>
        <family val="2"/>
      </rPr>
      <t>Supplemental Instructional Leader</t>
    </r>
  </si>
  <si>
    <r>
      <rPr>
        <sz val="10"/>
        <rFont val="Arial"/>
        <family val="2"/>
      </rPr>
      <t>Survey Analyst</t>
    </r>
  </si>
  <si>
    <r>
      <rPr>
        <sz val="10"/>
        <rFont val="Arial"/>
        <family val="2"/>
      </rPr>
      <t>Technical Business Advisor</t>
    </r>
  </si>
  <si>
    <r>
      <rPr>
        <sz val="10"/>
        <rFont val="Arial"/>
        <family val="2"/>
      </rPr>
      <t>Theater Sound Technician</t>
    </r>
  </si>
  <si>
    <r>
      <rPr>
        <sz val="10"/>
        <rFont val="Arial"/>
        <family val="2"/>
      </rPr>
      <t>Tri-Tech Business Associate</t>
    </r>
  </si>
  <si>
    <r>
      <rPr>
        <sz val="10"/>
        <rFont val="Arial"/>
        <family val="2"/>
      </rPr>
      <t>Tutor I</t>
    </r>
  </si>
  <si>
    <r>
      <rPr>
        <sz val="10"/>
        <rFont val="Arial"/>
        <family val="2"/>
      </rPr>
      <t>Tutor II</t>
    </r>
  </si>
  <si>
    <r>
      <rPr>
        <sz val="10"/>
        <rFont val="Arial"/>
        <family val="2"/>
      </rPr>
      <t>Tutor III</t>
    </r>
  </si>
  <si>
    <r>
      <rPr>
        <sz val="10"/>
        <rFont val="Arial"/>
        <family val="2"/>
      </rPr>
      <t>Tutor IV</t>
    </r>
  </si>
  <si>
    <r>
      <rPr>
        <sz val="10"/>
        <rFont val="Arial"/>
        <family val="2"/>
      </rPr>
      <t>Upward Bound College Mentor</t>
    </r>
  </si>
  <si>
    <r>
      <rPr>
        <sz val="10"/>
        <rFont val="Arial"/>
        <family val="2"/>
      </rPr>
      <t>Video Technician, Football Games</t>
    </r>
  </si>
  <si>
    <t>game</t>
  </si>
  <si>
    <r>
      <rPr>
        <sz val="10"/>
        <rFont val="Arial"/>
        <family val="2"/>
      </rPr>
      <t>Web Accessibility Technician</t>
    </r>
  </si>
  <si>
    <t>*Minimum wage $16.90/hour Effective January 2026</t>
  </si>
  <si>
    <t>H-6</t>
  </si>
  <si>
    <t>Input current H-6 salary from FT faculty salary schedule</t>
  </si>
  <si>
    <t>STRS</t>
  </si>
  <si>
    <t>Medi</t>
  </si>
  <si>
    <t>SUI</t>
  </si>
  <si>
    <t>WC</t>
  </si>
  <si>
    <t>GL&amp;P</t>
  </si>
  <si>
    <t>OPEB</t>
  </si>
  <si>
    <t>H&amp;W*</t>
  </si>
  <si>
    <t>TCP</t>
  </si>
  <si>
    <t>*Standard H&amp;W with Jefferson Pilot Life, Delta Dental and Health Net Family (exceeds RCCD family plan)</t>
  </si>
  <si>
    <t>$40,771.20, $1269.60, $111</t>
  </si>
  <si>
    <t>Group 3, Step 3 from the Faculty Hourly Salary Schedule</t>
  </si>
  <si>
    <t>Employee Benefits- Delta</t>
  </si>
  <si>
    <t>Employee Benefits- Jefferson</t>
  </si>
  <si>
    <t>Employee Benefits- Health Net</t>
  </si>
  <si>
    <t>Input current H-6 salary from Counselor, Librarian, Student Activities Coordinator salary schedule</t>
  </si>
  <si>
    <t>The fixed charge rates will update when the Rate Sheet is updated.</t>
  </si>
  <si>
    <t>family rate</t>
  </si>
  <si>
    <t># of hours</t>
  </si>
  <si>
    <t>hourly rate</t>
  </si>
  <si>
    <t># of units</t>
  </si>
  <si>
    <t>Lecture</t>
  </si>
  <si>
    <t>Hourly Rate @ 3/3</t>
  </si>
  <si>
    <t>Input current Group 3, Step 3 rate from faculty hourly salary schedule</t>
  </si>
  <si>
    <t>Unit Pay for Lecture</t>
  </si>
  <si>
    <t>Input current Group 1, Step 1 rate from faculty hourly salary schedule</t>
  </si>
  <si>
    <t>Lab</t>
  </si>
  <si>
    <t>Hourly Rate @ 1/3</t>
  </si>
  <si>
    <t>Input current Group 1, Step 3 rate from faculty hourly salary schedule</t>
  </si>
  <si>
    <t>Unit Pay for Lab</t>
  </si>
  <si>
    <t>1 unit = 18 hours of lecture.</t>
  </si>
  <si>
    <t>1 unit = 54 hours of lab</t>
  </si>
  <si>
    <r>
      <t xml:space="preserve">RCCD STUDENT EMPLOYMENT POSITION TITLES  </t>
    </r>
    <r>
      <rPr>
        <b/>
        <sz val="14"/>
        <rFont val="Calibri"/>
        <family val="2"/>
      </rPr>
      <t>(Effective July 1, 2024- June 30, 2025)</t>
    </r>
  </si>
  <si>
    <t>(Effective July 1, 2025)</t>
  </si>
  <si>
    <r>
      <rPr>
        <b/>
        <sz val="10"/>
        <rFont val="Calibri"/>
        <family val="2"/>
      </rPr>
      <t>LEVELS</t>
    </r>
  </si>
  <si>
    <r>
      <rPr>
        <b/>
        <sz val="10"/>
        <rFont val="Calibri"/>
        <family val="2"/>
      </rPr>
      <t>DESCRIPTION</t>
    </r>
  </si>
  <si>
    <r>
      <rPr>
        <b/>
        <sz val="10"/>
        <rFont val="Calibri"/>
        <family val="2"/>
      </rPr>
      <t>EXAMPLES OF ASSIGNMENTS</t>
    </r>
  </si>
  <si>
    <r>
      <rPr>
        <b/>
        <sz val="10"/>
        <rFont val="Calibri"/>
        <family val="2"/>
      </rPr>
      <t>RATES OF PAY</t>
    </r>
  </si>
  <si>
    <t>Rate for Costing Purposes</t>
  </si>
  <si>
    <t>Student Aide I</t>
  </si>
  <si>
    <t>Performs a variety of unskilled clerical &amp;/or manual  duties  for  a  specific  work  area. Work      is      performed      under      close supervision. Work is assigned and student receives       detailed       instruction.       No experience at all is required. Job details are learned from supervisor or classified staff members</t>
  </si>
  <si>
    <t>Food Services worker, area attendant, laborer, ticket taker, usher, locker room attendant, general clerk, Copy Room Attendant, mail distributor, Art gallery attendant, file clerk, Lab Aide, Instructional Aide, DSPS Aide, Student Clerk, IMC Aide, Journalism Aide, Circulation Aide, Library Aide, Student Ambassador, Health program Aide, Recital Assistant, Athletic Field Aide, Sports Program Aide, College Police Aides, lifeguard I</t>
  </si>
  <si>
    <t>$16.50 to $16.75
per hour</t>
  </si>
  <si>
    <t>Performs a variety of clerical &amp;/or manual related duties that are usually semi-skilled in nature and may require only limited skill, training or experience. Learns role on the job. Requires basic knowledge of administrative activities and procedures within work area. Exchanges information with co-workers, staff within the District and the community. May require completion of certain courses to qualify.</t>
  </si>
  <si>
    <t>Classroom Aide, Public Safety Program Aide, Tutor, Museum Aide, Stage Hands, Middle School Liaisons, Outreach Aides, Student Role Players for special programs, Clerical Assistants, College Police Assistants, Lifeguard II</t>
  </si>
  <si>
    <t>$17.00 to $17.75 per hour</t>
  </si>
  <si>
    <r>
      <rPr>
        <sz val="10"/>
        <rFont val="Calibri"/>
        <family val="2"/>
      </rPr>
      <t>Student Aide III</t>
    </r>
  </si>
  <si>
    <t>Performs a variety of skilled duties in support of administrative and academic projects. Performs clerical and manual duties that require some specialized skill level. Typically requires some experience related to the assignment or special education in the area of assignment. Requires knowledge of the District/College programs and services</t>
  </si>
  <si>
    <t>Study Group Leader, Educational Assistant, Sports Program Coordinator, Specialized Tutors, group tutors, Computer Aides, light and sound technicians, Computer Network Assistants, Sports officials, Child program Aides, Automotive Assistants</t>
  </si>
  <si>
    <t>$18.00 to $18.75 per hour</t>
  </si>
  <si>
    <t>Student Aide IV</t>
  </si>
  <si>
    <t>Performs a variety of duties requiring advanced knowledge of subject in support of administrative or academic projects or functions. Requires knowledge of how program/work unit function and fit into the District or College programs. Gathers, integrates and interprets information.</t>
  </si>
  <si>
    <t>Media Center delivery assistants, Special Student Program Assistant (Puente, Ujima), Lab Specialist, Stem Mentors, advanced tutors</t>
  </si>
  <si>
    <t>$19.00 to $19.75 per hour</t>
  </si>
  <si>
    <t>Student Aide V</t>
  </si>
  <si>
    <t>Performs a variety of complex duties in support of administrative and academic projects/functions. Requires more extensive experience and subject matter expertise to be successful. May do advanced and complex research for department assigned to. Developing and working with contacts outside of the work unit is common.</t>
  </si>
  <si>
    <t>Media Center Student Production Assistants, Media Center Student Technicians, Business Associates, Computer Specialist, Project Specialist,</t>
  </si>
  <si>
    <t>$20.00 to $20.75 per hour</t>
  </si>
  <si>
    <t>**Minimum wage $16.90 on 01/01/26</t>
  </si>
  <si>
    <t>updated</t>
  </si>
  <si>
    <t>by JJD</t>
  </si>
  <si>
    <t>FY25/26</t>
  </si>
  <si>
    <t>Assume all are on GL&amp;P</t>
  </si>
  <si>
    <t>on PARS</t>
  </si>
  <si>
    <t>A1</t>
  </si>
  <si>
    <t>PERS</t>
  </si>
  <si>
    <t>N3</t>
  </si>
  <si>
    <t>FICA</t>
  </si>
  <si>
    <t>on PERS</t>
  </si>
  <si>
    <t>MEDI</t>
  </si>
  <si>
    <t>on STRS</t>
  </si>
  <si>
    <t>S1</t>
  </si>
  <si>
    <t>W/C</t>
  </si>
  <si>
    <t>H&amp;W Standard</t>
  </si>
  <si>
    <t>Delta Dental</t>
  </si>
  <si>
    <t>Jefferson</t>
  </si>
  <si>
    <t>HealthNet</t>
  </si>
  <si>
    <t>Notes:</t>
  </si>
  <si>
    <t>Provider</t>
  </si>
  <si>
    <t xml:space="preserve">How many months of the year is this charged?  </t>
  </si>
  <si>
    <t xml:space="preserve">Notes: </t>
  </si>
  <si>
    <t>Delta:</t>
  </si>
  <si>
    <t>12 Months</t>
  </si>
  <si>
    <t xml:space="preserve">Standard for all FT employees. </t>
  </si>
  <si>
    <t>Jefferson:</t>
  </si>
  <si>
    <t>10 Months</t>
  </si>
  <si>
    <t>HealthNet:</t>
  </si>
  <si>
    <t>The $40.771.20 figure is for the family plan, which is the most expense plan. Not everyone will use this, but we use it to calculate the maximun possible cost for an employee. (Spoke with Benefits Specialist to confirm this information).</t>
  </si>
  <si>
    <t>TAB</t>
  </si>
  <si>
    <t>ACTION</t>
  </si>
  <si>
    <t>Unhide all hidden data tabs</t>
  </si>
  <si>
    <t>These are hidden so they don't clutter up the spreadsheet but will have to unhidden in order to update them.</t>
  </si>
  <si>
    <t>Rate Sheet</t>
  </si>
  <si>
    <t>Update the highlighted cells with the current fiscal year's finalized rates</t>
  </si>
  <si>
    <t>Classified Salary Schedule</t>
  </si>
  <si>
    <t>Update these salary schedules with the current fiscal year's published salary schedules.  Make sure that the links and dropdowns still point to the appropriate cell after the upload.</t>
  </si>
  <si>
    <t>CL Confidential Salary Schedule</t>
  </si>
  <si>
    <t>Administrator Job Titles</t>
  </si>
  <si>
    <t>Short Term Non-Classified Titles</t>
  </si>
  <si>
    <t>TCP Full Time Faculty</t>
  </si>
  <si>
    <t>Update the pale yellow cells with the newly published salaries from the FT Faculty Salary Schedule H-6 and the group 3, step 3 rate from the Faculty Hourly Salary Schedule.  The rest will calculate based on the updated Rate tab.</t>
  </si>
  <si>
    <t>TCP Full Time Counselor/Librarian</t>
  </si>
  <si>
    <t>Update the pale yellow cell with the newly published salary from the Counselor, Librarian, Student Activities Coordinator Salary Schedule H-6.  The rest will calculate based on the updated Rate tab.</t>
  </si>
  <si>
    <t>TCP Associated Faculty</t>
  </si>
  <si>
    <t>Update the pale yellow cells with the newly published salaries from group 3, step 3 rate and group 1, step 1 rate from the Faculty Hourly Salary Schedule.  The rest will calculate based on the updated Rate tab.</t>
  </si>
  <si>
    <t>Student Employment</t>
  </si>
  <si>
    <t>Here is the link to the information</t>
  </si>
  <si>
    <t>Student Employment (norcocollege.edu)</t>
  </si>
  <si>
    <t>see image below</t>
  </si>
  <si>
    <t>Password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</si>
</sst>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000_);_(* \(#,##0.0000\);_(* &quot;-&quot;??_);_(@_)"/>
    <numFmt numFmtId="166" formatCode="_(* #,##0.0_);_(* \(#,##0.0\);_(* &quot;-&quot;??_);_(@_)"/>
    <numFmt numFmtId="167" formatCode="0.0000"/>
    <numFmt numFmtId="168" formatCode="_(* #,##0.0000_);_(* \(#,##0.0000\);_(* &quot;-&quot;????_);_(@_)"/>
    <numFmt numFmtId="169" formatCode="_([$$-409]* #,##0.00_);_([$$-409]* \(#,##0.00\);_([$$-409]* &quot;-&quot;??_);_(@_)"/>
    <numFmt numFmtId="170" formatCode="_([$$-409]* #,##0.0000_);_([$$-409]* \(#,##0.0000\);_([$$-409]* &quot;-&quot;??_);_(@_)"/>
  </numFmts>
  <fonts count="39" x14ac:knownFonts="1">
    <font>
      <sz val="10"/>
      <name val="Arial"/>
    </font>
    <font>
      <sz val="10"/>
      <name val="Arial"/>
      <family val="2"/>
    </font>
    <font>
      <b/>
      <sz val="10"/>
      <name val="Arial"/>
      <family val="2"/>
    </font>
    <font>
      <b/>
      <sz val="11"/>
      <name val="Arial"/>
      <family val="2"/>
    </font>
    <font>
      <b/>
      <sz val="18"/>
      <color rgb="FFFF0000"/>
      <name val="Arial"/>
      <family val="2"/>
    </font>
    <font>
      <sz val="10"/>
      <color rgb="FF000000"/>
      <name val="Times New Roman"/>
      <family val="1"/>
    </font>
    <font>
      <b/>
      <sz val="10"/>
      <color indexed="8"/>
      <name val="Arial"/>
      <family val="2"/>
    </font>
    <font>
      <sz val="10"/>
      <color rgb="FF000000"/>
      <name val="Arial"/>
      <family val="2"/>
    </font>
    <font>
      <b/>
      <sz val="22"/>
      <color rgb="FFFF0000"/>
      <name val="Arial"/>
      <family val="2"/>
    </font>
    <font>
      <b/>
      <sz val="20"/>
      <color rgb="FFFF0000"/>
      <name val="Arial"/>
      <family val="2"/>
    </font>
    <font>
      <b/>
      <sz val="10"/>
      <color theme="9" tint="-0.499984740745262"/>
      <name val="Arial"/>
      <family val="2"/>
    </font>
    <font>
      <sz val="12"/>
      <name val="Times New Roman"/>
      <family val="1"/>
    </font>
    <font>
      <u val="singleAccounting"/>
      <sz val="12"/>
      <name val="Times New Roman"/>
      <family val="1"/>
    </font>
    <font>
      <b/>
      <sz val="12"/>
      <name val="Times New Roman"/>
      <family val="1"/>
    </font>
    <font>
      <b/>
      <u val="doubleAccounting"/>
      <sz val="12"/>
      <name val="Times New Roman"/>
      <family val="1"/>
    </font>
    <font>
      <sz val="14"/>
      <name val="Calibri"/>
      <family val="2"/>
    </font>
    <font>
      <b/>
      <sz val="14"/>
      <name val="Calibri"/>
      <family val="2"/>
    </font>
    <font>
      <b/>
      <sz val="10"/>
      <name val="Calibri"/>
      <family val="2"/>
    </font>
    <font>
      <sz val="10"/>
      <name val="Calibri"/>
      <family val="2"/>
    </font>
    <font>
      <sz val="10"/>
      <color rgb="FF000000"/>
      <name val="Calibri"/>
      <family val="2"/>
    </font>
    <font>
      <sz val="10"/>
      <color rgb="FF000000"/>
      <name val="Times New Roman"/>
      <family val="1"/>
    </font>
    <font>
      <b/>
      <sz val="10"/>
      <color rgb="FFFFFFFF"/>
      <name val="Arial"/>
      <family val="2"/>
    </font>
    <font>
      <b/>
      <sz val="12"/>
      <name val="Arial"/>
      <family val="2"/>
    </font>
    <font>
      <b/>
      <i/>
      <sz val="10"/>
      <name val="Arial"/>
      <family val="2"/>
    </font>
    <font>
      <b/>
      <i/>
      <u/>
      <sz val="10"/>
      <name val="Arial"/>
      <family val="2"/>
    </font>
    <font>
      <sz val="9"/>
      <color indexed="81"/>
      <name val="Tahoma"/>
      <family val="2"/>
    </font>
    <font>
      <b/>
      <sz val="9"/>
      <color indexed="81"/>
      <name val="Tahoma"/>
      <family val="2"/>
    </font>
    <font>
      <b/>
      <sz val="20"/>
      <name val="Arial"/>
      <family val="2"/>
    </font>
    <font>
      <sz val="10"/>
      <name val="Arial"/>
      <family val="2"/>
    </font>
    <font>
      <u/>
      <sz val="10"/>
      <color theme="10"/>
      <name val="Arial"/>
      <family val="2"/>
    </font>
    <font>
      <b/>
      <sz val="11"/>
      <color rgb="FF444444"/>
      <name val="Calibri"/>
      <family val="2"/>
    </font>
    <font>
      <sz val="10"/>
      <name val="Calibri"/>
      <family val="2"/>
      <scheme val="minor"/>
    </font>
    <font>
      <b/>
      <sz val="10"/>
      <color rgb="FF000000"/>
      <name val="Times New Roman"/>
      <family val="1"/>
    </font>
    <font>
      <sz val="9.5"/>
      <name val="Arial"/>
    </font>
    <font>
      <sz val="9.5"/>
      <name val="Arial"/>
      <family val="2"/>
    </font>
    <font>
      <sz val="9.5"/>
      <color rgb="FF000000"/>
      <name val="Arial"/>
      <family val="2"/>
    </font>
    <font>
      <sz val="10"/>
      <name val="Arial"/>
    </font>
    <font>
      <b/>
      <i/>
      <sz val="10"/>
      <name val="Arial"/>
    </font>
    <font>
      <b/>
      <sz val="10"/>
      <name val="Arial"/>
    </font>
  </fonts>
  <fills count="18">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indexed="22"/>
      </patternFill>
    </fill>
    <fill>
      <patternFill patternType="solid">
        <fgColor rgb="FFFFFF00"/>
        <bgColor indexed="64"/>
      </patternFill>
    </fill>
    <fill>
      <patternFill patternType="solid">
        <fgColor rgb="FF000080"/>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499984740745262"/>
        <bgColor indexed="64"/>
      </patternFill>
    </fill>
  </fills>
  <borders count="19">
    <border>
      <left/>
      <right/>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top style="thin">
        <color rgb="FF000000"/>
      </top>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43" fontId="1" fillId="0" borderId="0" applyFont="0" applyFill="0" applyBorder="0" applyAlignment="0" applyProtection="0"/>
    <xf numFmtId="0" fontId="5" fillId="0" borderId="0"/>
    <xf numFmtId="9" fontId="1" fillId="0" borderId="0" applyFont="0" applyFill="0" applyBorder="0" applyAlignment="0" applyProtection="0"/>
    <xf numFmtId="44" fontId="1" fillId="0" borderId="0" applyFont="0" applyFill="0" applyBorder="0" applyAlignment="0" applyProtection="0"/>
    <xf numFmtId="0" fontId="20" fillId="0" borderId="0"/>
    <xf numFmtId="9" fontId="28" fillId="0" borderId="0" applyFont="0" applyFill="0" applyBorder="0" applyAlignment="0" applyProtection="0"/>
    <xf numFmtId="0" fontId="29" fillId="0" borderId="0" applyNumberFormat="0" applyFill="0" applyBorder="0" applyAlignment="0" applyProtection="0"/>
    <xf numFmtId="44" fontId="36" fillId="0" borderId="0" applyFont="0" applyFill="0" applyBorder="0" applyAlignment="0" applyProtection="0"/>
  </cellStyleXfs>
  <cellXfs count="228">
    <xf numFmtId="0" fontId="0" fillId="0" borderId="0" xfId="0"/>
    <xf numFmtId="0" fontId="1" fillId="0" borderId="0" xfId="0" applyFont="1"/>
    <xf numFmtId="0" fontId="1" fillId="0" borderId="0" xfId="0" applyFont="1" applyAlignment="1">
      <alignment horizontal="right"/>
    </xf>
    <xf numFmtId="14" fontId="1" fillId="2" borderId="0" xfId="0" applyNumberFormat="1" applyFont="1" applyFill="1"/>
    <xf numFmtId="0" fontId="2" fillId="2" borderId="0" xfId="0" applyFont="1" applyFill="1"/>
    <xf numFmtId="0" fontId="1" fillId="2" borderId="0" xfId="0" applyFont="1" applyFill="1"/>
    <xf numFmtId="0" fontId="2" fillId="0" borderId="0" xfId="0" applyFont="1"/>
    <xf numFmtId="43" fontId="1" fillId="2" borderId="0" xfId="1" applyFont="1" applyFill="1"/>
    <xf numFmtId="43" fontId="2" fillId="0" borderId="0" xfId="1" applyFont="1"/>
    <xf numFmtId="0" fontId="2" fillId="3" borderId="0" xfId="0" applyFont="1" applyFill="1"/>
    <xf numFmtId="0" fontId="3" fillId="4" borderId="0" xfId="0" applyFont="1" applyFill="1"/>
    <xf numFmtId="0" fontId="4" fillId="0" borderId="0" xfId="0" applyFont="1" applyAlignment="1">
      <alignment vertical="center"/>
    </xf>
    <xf numFmtId="0" fontId="6" fillId="5" borderId="2" xfId="2" applyFont="1" applyFill="1" applyBorder="1" applyAlignment="1">
      <alignment horizontal="left" wrapText="1"/>
    </xf>
    <xf numFmtId="0" fontId="2" fillId="5" borderId="2" xfId="2" applyFont="1" applyFill="1" applyBorder="1" applyAlignment="1">
      <alignment horizontal="center" wrapText="1"/>
    </xf>
    <xf numFmtId="0" fontId="6" fillId="5" borderId="2" xfId="2" applyFont="1" applyFill="1" applyBorder="1" applyAlignment="1">
      <alignment horizontal="center" wrapText="1"/>
    </xf>
    <xf numFmtId="164" fontId="8" fillId="0" borderId="0" xfId="0" applyNumberFormat="1" applyFont="1"/>
    <xf numFmtId="164" fontId="0" fillId="0" borderId="0" xfId="0" applyNumberFormat="1"/>
    <xf numFmtId="0" fontId="9" fillId="0" borderId="0" xfId="0" applyFont="1"/>
    <xf numFmtId="0" fontId="10" fillId="0" borderId="0" xfId="0" applyFont="1"/>
    <xf numFmtId="0" fontId="11" fillId="0" borderId="0" xfId="0" applyFont="1" applyAlignment="1">
      <alignment wrapText="1"/>
    </xf>
    <xf numFmtId="10" fontId="11" fillId="0" borderId="0" xfId="3" applyNumberFormat="1" applyFont="1" applyBorder="1" applyAlignment="1">
      <alignment horizontal="center" wrapText="1"/>
    </xf>
    <xf numFmtId="42" fontId="11" fillId="2" borderId="0" xfId="1" applyNumberFormat="1" applyFont="1" applyFill="1" applyBorder="1"/>
    <xf numFmtId="0" fontId="11" fillId="0" borderId="0" xfId="0" applyFont="1"/>
    <xf numFmtId="10" fontId="11" fillId="0" borderId="0" xfId="3" applyNumberFormat="1" applyFont="1" applyFill="1" applyBorder="1"/>
    <xf numFmtId="42" fontId="11" fillId="0" borderId="0" xfId="1" applyNumberFormat="1" applyFont="1" applyBorder="1"/>
    <xf numFmtId="10" fontId="11" fillId="0" borderId="0" xfId="3" applyNumberFormat="1" applyFont="1" applyBorder="1"/>
    <xf numFmtId="42" fontId="12" fillId="0" borderId="0" xfId="1" applyNumberFormat="1" applyFont="1" applyBorder="1"/>
    <xf numFmtId="0" fontId="13" fillId="0" borderId="0" xfId="0" applyFont="1"/>
    <xf numFmtId="10" fontId="13" fillId="0" borderId="0" xfId="3" applyNumberFormat="1" applyFont="1" applyBorder="1"/>
    <xf numFmtId="42" fontId="14" fillId="0" borderId="0" xfId="1" applyNumberFormat="1" applyFont="1" applyBorder="1"/>
    <xf numFmtId="10" fontId="11" fillId="0" borderId="0" xfId="3" applyNumberFormat="1" applyFont="1"/>
    <xf numFmtId="44" fontId="11" fillId="2" borderId="0" xfId="4" applyFont="1" applyFill="1" applyBorder="1"/>
    <xf numFmtId="0" fontId="11" fillId="0" borderId="0" xfId="0" applyFont="1" applyAlignment="1">
      <alignment horizontal="left"/>
    </xf>
    <xf numFmtId="10" fontId="11" fillId="0" borderId="0" xfId="3" quotePrefix="1" applyNumberFormat="1" applyFont="1"/>
    <xf numFmtId="44" fontId="11" fillId="2" borderId="0" xfId="4" applyFont="1" applyFill="1"/>
    <xf numFmtId="44" fontId="11" fillId="0" borderId="0" xfId="0" applyNumberFormat="1" applyFont="1"/>
    <xf numFmtId="0" fontId="0" fillId="0" borderId="0" xfId="0" applyAlignment="1">
      <alignment horizontal="left" vertical="top"/>
    </xf>
    <xf numFmtId="0" fontId="17" fillId="0" borderId="3" xfId="0" applyFont="1" applyBorder="1" applyAlignment="1">
      <alignment horizontal="left"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center" wrapText="1"/>
    </xf>
    <xf numFmtId="0" fontId="4" fillId="0" borderId="0" xfId="0" applyFont="1"/>
    <xf numFmtId="44" fontId="18" fillId="0" borderId="4" xfId="4" applyFont="1" applyBorder="1" applyAlignment="1">
      <alignment vertical="center" wrapText="1"/>
    </xf>
    <xf numFmtId="44" fontId="19" fillId="0" borderId="4" xfId="4" applyFont="1" applyBorder="1" applyAlignment="1">
      <alignment vertical="center" wrapText="1"/>
    </xf>
    <xf numFmtId="0" fontId="1" fillId="6" borderId="0" xfId="0" applyFont="1" applyFill="1"/>
    <xf numFmtId="0" fontId="2" fillId="6" borderId="0" xfId="0" applyFont="1" applyFill="1"/>
    <xf numFmtId="0" fontId="0" fillId="0" borderId="0" xfId="0" applyAlignment="1">
      <alignment horizontal="center"/>
    </xf>
    <xf numFmtId="0" fontId="2" fillId="7" borderId="3" xfId="5" applyFont="1" applyFill="1" applyBorder="1" applyAlignment="1">
      <alignment horizontal="center" vertical="top" wrapText="1"/>
    </xf>
    <xf numFmtId="0" fontId="20" fillId="0" borderId="0" xfId="5" applyAlignment="1">
      <alignment horizontal="left" vertical="top"/>
    </xf>
    <xf numFmtId="0" fontId="22" fillId="0" borderId="0" xfId="5" applyFont="1" applyAlignment="1">
      <alignment horizontal="left" vertical="top"/>
    </xf>
    <xf numFmtId="0" fontId="23" fillId="0" borderId="0" xfId="5" applyFont="1" applyAlignment="1">
      <alignment horizontal="left" vertical="top"/>
    </xf>
    <xf numFmtId="0" fontId="24" fillId="0" borderId="0" xfId="5" applyFont="1" applyAlignment="1">
      <alignment horizontal="left" vertical="top"/>
    </xf>
    <xf numFmtId="0" fontId="20" fillId="0" borderId="0" xfId="5" applyAlignment="1">
      <alignment horizontal="center" vertical="top"/>
    </xf>
    <xf numFmtId="43" fontId="0" fillId="0" borderId="0" xfId="1" applyFont="1" applyAlignment="1">
      <alignment horizontal="center"/>
    </xf>
    <xf numFmtId="165" fontId="0" fillId="0" borderId="0" xfId="1" applyNumberFormat="1" applyFont="1" applyAlignment="1">
      <alignment horizontal="center"/>
    </xf>
    <xf numFmtId="166" fontId="0" fillId="0" borderId="0" xfId="1" applyNumberFormat="1" applyFont="1" applyAlignment="1">
      <alignment horizontal="center"/>
    </xf>
    <xf numFmtId="164" fontId="0" fillId="0" borderId="0" xfId="1" applyNumberFormat="1" applyFont="1" applyAlignment="1">
      <alignment horizontal="center"/>
    </xf>
    <xf numFmtId="165" fontId="2" fillId="0" borderId="0" xfId="1" applyNumberFormat="1" applyFont="1" applyAlignment="1">
      <alignment horizontal="center"/>
    </xf>
    <xf numFmtId="0" fontId="2" fillId="0" borderId="0" xfId="0" applyFont="1" applyAlignment="1">
      <alignment horizontal="center"/>
    </xf>
    <xf numFmtId="164" fontId="2" fillId="0" borderId="0" xfId="1" applyNumberFormat="1" applyFont="1" applyAlignment="1">
      <alignment horizontal="center"/>
    </xf>
    <xf numFmtId="0" fontId="2" fillId="0" borderId="1" xfId="0" applyFont="1" applyBorder="1"/>
    <xf numFmtId="165" fontId="2" fillId="0" borderId="1" xfId="1" applyNumberFormat="1" applyFont="1" applyBorder="1" applyAlignment="1">
      <alignment horizontal="center"/>
    </xf>
    <xf numFmtId="0" fontId="2" fillId="0" borderId="1" xfId="0" applyFont="1" applyBorder="1" applyAlignment="1">
      <alignment horizontal="center"/>
    </xf>
    <xf numFmtId="164" fontId="2" fillId="0" borderId="1" xfId="1" applyNumberFormat="1" applyFont="1" applyBorder="1" applyAlignment="1">
      <alignment horizontal="center"/>
    </xf>
    <xf numFmtId="0" fontId="1" fillId="0" borderId="0" xfId="0" applyFont="1" applyAlignment="1">
      <alignment horizontal="center"/>
    </xf>
    <xf numFmtId="0" fontId="27" fillId="0" borderId="0" xfId="0" applyFont="1"/>
    <xf numFmtId="0" fontId="22" fillId="0" borderId="0" xfId="0" applyFont="1"/>
    <xf numFmtId="0" fontId="1" fillId="0" borderId="0" xfId="0" applyFont="1" applyAlignment="1">
      <alignment wrapText="1"/>
    </xf>
    <xf numFmtId="0" fontId="2" fillId="8" borderId="0" xfId="0" applyFont="1" applyFill="1"/>
    <xf numFmtId="164" fontId="2" fillId="8" borderId="0" xfId="1" applyNumberFormat="1" applyFont="1" applyFill="1" applyAlignment="1">
      <alignment horizontal="center"/>
    </xf>
    <xf numFmtId="0" fontId="2" fillId="9" borderId="0" xfId="0" applyFont="1" applyFill="1"/>
    <xf numFmtId="164" fontId="2" fillId="9" borderId="0" xfId="1" applyNumberFormat="1" applyFont="1" applyFill="1" applyAlignment="1">
      <alignment horizontal="center"/>
    </xf>
    <xf numFmtId="0" fontId="2" fillId="10" borderId="0" xfId="0" applyFont="1" applyFill="1"/>
    <xf numFmtId="164" fontId="2" fillId="10" borderId="0" xfId="1" applyNumberFormat="1" applyFont="1" applyFill="1" applyAlignment="1">
      <alignment horizontal="center"/>
    </xf>
    <xf numFmtId="0" fontId="2" fillId="11" borderId="0" xfId="0" applyFont="1" applyFill="1"/>
    <xf numFmtId="165" fontId="2" fillId="11" borderId="0" xfId="1" applyNumberFormat="1" applyFont="1" applyFill="1" applyAlignment="1">
      <alignment horizontal="center"/>
    </xf>
    <xf numFmtId="0" fontId="2" fillId="11" borderId="0" xfId="0" applyFont="1" applyFill="1" applyAlignment="1">
      <alignment horizontal="center"/>
    </xf>
    <xf numFmtId="164" fontId="2" fillId="11" borderId="0" xfId="1" applyNumberFormat="1" applyFont="1" applyFill="1" applyAlignment="1">
      <alignment horizontal="center"/>
    </xf>
    <xf numFmtId="0" fontId="1" fillId="11" borderId="0" xfId="0" applyFont="1" applyFill="1"/>
    <xf numFmtId="0" fontId="0" fillId="11" borderId="0" xfId="0" applyFill="1"/>
    <xf numFmtId="165" fontId="0" fillId="11" borderId="0" xfId="1" applyNumberFormat="1" applyFont="1" applyFill="1" applyAlignment="1">
      <alignment horizontal="center"/>
    </xf>
    <xf numFmtId="0" fontId="0" fillId="11" borderId="0" xfId="0" applyFill="1" applyAlignment="1">
      <alignment horizontal="center"/>
    </xf>
    <xf numFmtId="0" fontId="2" fillId="11" borderId="0" xfId="0" applyFont="1" applyFill="1" applyAlignment="1">
      <alignment horizontal="right"/>
    </xf>
    <xf numFmtId="0" fontId="0" fillId="8" borderId="0" xfId="0" applyFill="1"/>
    <xf numFmtId="165" fontId="0" fillId="8" borderId="0" xfId="1" applyNumberFormat="1" applyFont="1" applyFill="1" applyAlignment="1">
      <alignment horizontal="center"/>
    </xf>
    <xf numFmtId="0" fontId="0" fillId="8" borderId="0" xfId="0" applyFill="1" applyAlignment="1">
      <alignment horizontal="center"/>
    </xf>
    <xf numFmtId="0" fontId="0" fillId="9" borderId="0" xfId="0" applyFill="1"/>
    <xf numFmtId="165" fontId="0" fillId="9" borderId="0" xfId="1" applyNumberFormat="1" applyFont="1" applyFill="1" applyAlignment="1">
      <alignment horizontal="center"/>
    </xf>
    <xf numFmtId="0" fontId="0" fillId="9" borderId="0" xfId="0" applyFill="1" applyAlignment="1">
      <alignment horizontal="center"/>
    </xf>
    <xf numFmtId="164" fontId="0" fillId="9" borderId="0" xfId="1" applyNumberFormat="1" applyFont="1" applyFill="1" applyAlignment="1">
      <alignment horizontal="center"/>
    </xf>
    <xf numFmtId="0" fontId="2" fillId="9" borderId="0" xfId="0" applyFont="1" applyFill="1" applyAlignment="1">
      <alignment horizontal="right"/>
    </xf>
    <xf numFmtId="0" fontId="1" fillId="9" borderId="0" xfId="0" applyFont="1" applyFill="1"/>
    <xf numFmtId="164" fontId="0" fillId="0" borderId="0" xfId="1" applyNumberFormat="1" applyFont="1" applyFill="1" applyAlignment="1">
      <alignment horizontal="center"/>
    </xf>
    <xf numFmtId="0" fontId="2" fillId="12" borderId="0" xfId="0" applyFont="1" applyFill="1"/>
    <xf numFmtId="0" fontId="0" fillId="12" borderId="0" xfId="0" applyFill="1"/>
    <xf numFmtId="165" fontId="0" fillId="12" borderId="0" xfId="1" applyNumberFormat="1" applyFont="1" applyFill="1" applyAlignment="1">
      <alignment horizontal="center"/>
    </xf>
    <xf numFmtId="0" fontId="0" fillId="12" borderId="0" xfId="0" applyFill="1" applyAlignment="1">
      <alignment horizontal="center"/>
    </xf>
    <xf numFmtId="164" fontId="0" fillId="12" borderId="0" xfId="1" applyNumberFormat="1" applyFont="1" applyFill="1" applyAlignment="1">
      <alignment horizontal="center"/>
    </xf>
    <xf numFmtId="0" fontId="0" fillId="3" borderId="0" xfId="0" applyFill="1"/>
    <xf numFmtId="165" fontId="0" fillId="3" borderId="0" xfId="1" applyNumberFormat="1" applyFont="1" applyFill="1" applyAlignment="1">
      <alignment horizontal="center"/>
    </xf>
    <xf numFmtId="0" fontId="0" fillId="3" borderId="0" xfId="0" applyFill="1" applyAlignment="1">
      <alignment horizontal="center"/>
    </xf>
    <xf numFmtId="164" fontId="0" fillId="3" borderId="0" xfId="1" applyNumberFormat="1" applyFont="1" applyFill="1" applyAlignment="1">
      <alignment horizontal="center"/>
    </xf>
    <xf numFmtId="0" fontId="2" fillId="13" borderId="0" xfId="0" applyFont="1" applyFill="1"/>
    <xf numFmtId="0" fontId="0" fillId="13" borderId="0" xfId="0" applyFill="1"/>
    <xf numFmtId="165" fontId="0" fillId="13" borderId="0" xfId="1" applyNumberFormat="1" applyFont="1" applyFill="1" applyAlignment="1">
      <alignment horizontal="center"/>
    </xf>
    <xf numFmtId="0" fontId="0" fillId="13" borderId="0" xfId="0" applyFill="1" applyAlignment="1">
      <alignment horizontal="center"/>
    </xf>
    <xf numFmtId="164" fontId="0" fillId="13" borderId="0" xfId="1" applyNumberFormat="1" applyFont="1" applyFill="1" applyAlignment="1">
      <alignment horizontal="center"/>
    </xf>
    <xf numFmtId="0" fontId="2" fillId="14" borderId="0" xfId="0" applyFont="1" applyFill="1"/>
    <xf numFmtId="0" fontId="0" fillId="14" borderId="0" xfId="0" applyFill="1"/>
    <xf numFmtId="0" fontId="0" fillId="14" borderId="0" xfId="0" applyFill="1" applyAlignment="1">
      <alignment horizontal="center"/>
    </xf>
    <xf numFmtId="164" fontId="0" fillId="14" borderId="0" xfId="1" applyNumberFormat="1" applyFont="1" applyFill="1" applyAlignment="1">
      <alignment horizontal="center"/>
    </xf>
    <xf numFmtId="0" fontId="2" fillId="15" borderId="0" xfId="0" applyFont="1" applyFill="1"/>
    <xf numFmtId="0" fontId="0" fillId="15" borderId="0" xfId="0" applyFill="1"/>
    <xf numFmtId="165" fontId="0" fillId="15" borderId="0" xfId="1" applyNumberFormat="1" applyFont="1" applyFill="1" applyAlignment="1">
      <alignment horizontal="center"/>
    </xf>
    <xf numFmtId="0" fontId="0" fillId="15" borderId="0" xfId="0" applyFill="1" applyAlignment="1">
      <alignment horizontal="center"/>
    </xf>
    <xf numFmtId="164" fontId="0" fillId="15" borderId="0" xfId="1" applyNumberFormat="1" applyFont="1" applyFill="1" applyAlignment="1">
      <alignment horizontal="center"/>
    </xf>
    <xf numFmtId="0" fontId="1" fillId="3" borderId="0" xfId="0" applyFont="1" applyFill="1" applyAlignment="1">
      <alignment horizontal="center"/>
    </xf>
    <xf numFmtId="0" fontId="0" fillId="10" borderId="0" xfId="0" applyFill="1"/>
    <xf numFmtId="165" fontId="0" fillId="10" borderId="0" xfId="1" applyNumberFormat="1" applyFont="1" applyFill="1" applyAlignment="1">
      <alignment horizontal="center"/>
    </xf>
    <xf numFmtId="0" fontId="0" fillId="10" borderId="0" xfId="0" applyFill="1" applyAlignment="1">
      <alignment horizontal="center"/>
    </xf>
    <xf numFmtId="164" fontId="0" fillId="10" borderId="0" xfId="1" applyNumberFormat="1" applyFont="1" applyFill="1" applyAlignment="1">
      <alignment horizontal="center"/>
    </xf>
    <xf numFmtId="0" fontId="1" fillId="13" borderId="0" xfId="0" applyFont="1" applyFill="1" applyAlignment="1">
      <alignment horizontal="center"/>
    </xf>
    <xf numFmtId="0" fontId="1" fillId="10" borderId="0" xfId="0" applyFont="1" applyFill="1"/>
    <xf numFmtId="0" fontId="2" fillId="10" borderId="0" xfId="0" applyFont="1" applyFill="1" applyAlignment="1">
      <alignment horizontal="right"/>
    </xf>
    <xf numFmtId="0" fontId="1" fillId="8" borderId="0" xfId="0" applyFont="1" applyFill="1"/>
    <xf numFmtId="0" fontId="2" fillId="8" borderId="0" xfId="0" applyFont="1" applyFill="1" applyAlignment="1">
      <alignment horizontal="right"/>
    </xf>
    <xf numFmtId="0" fontId="1" fillId="14" borderId="0" xfId="0" applyFont="1" applyFill="1"/>
    <xf numFmtId="166" fontId="0" fillId="14" borderId="0" xfId="1" applyNumberFormat="1" applyFont="1" applyFill="1" applyAlignment="1">
      <alignment horizontal="center"/>
    </xf>
    <xf numFmtId="43" fontId="0" fillId="14" borderId="0" xfId="1" applyFont="1" applyFill="1" applyAlignment="1">
      <alignment horizontal="center"/>
    </xf>
    <xf numFmtId="0" fontId="2" fillId="14" borderId="0" xfId="0" applyFont="1" applyFill="1" applyAlignment="1">
      <alignment horizontal="right"/>
    </xf>
    <xf numFmtId="43" fontId="2" fillId="14" borderId="0" xfId="1" applyFont="1" applyFill="1" applyAlignment="1">
      <alignment horizontal="center"/>
    </xf>
    <xf numFmtId="0" fontId="0" fillId="2" borderId="0" xfId="0" applyFill="1"/>
    <xf numFmtId="166" fontId="0" fillId="2" borderId="0" xfId="1" applyNumberFormat="1" applyFont="1" applyFill="1" applyAlignment="1">
      <alignment horizontal="center"/>
    </xf>
    <xf numFmtId="43" fontId="0" fillId="2" borderId="0" xfId="1" applyFont="1" applyFill="1" applyAlignment="1">
      <alignment horizontal="center"/>
    </xf>
    <xf numFmtId="0" fontId="0" fillId="2" borderId="0" xfId="0" applyFill="1" applyAlignment="1">
      <alignment horizontal="center"/>
    </xf>
    <xf numFmtId="164" fontId="0" fillId="2" borderId="0" xfId="1" applyNumberFormat="1" applyFont="1" applyFill="1" applyAlignment="1">
      <alignment horizontal="center"/>
    </xf>
    <xf numFmtId="165" fontId="0" fillId="2" borderId="0" xfId="1" applyNumberFormat="1" applyFont="1" applyFill="1" applyAlignment="1">
      <alignment horizontal="center"/>
    </xf>
    <xf numFmtId="0" fontId="2" fillId="2" borderId="0" xfId="0" applyFont="1" applyFill="1" applyAlignment="1">
      <alignment horizontal="right"/>
    </xf>
    <xf numFmtId="43" fontId="2" fillId="2" borderId="0" xfId="1" applyFont="1" applyFill="1" applyAlignment="1">
      <alignment horizontal="center"/>
    </xf>
    <xf numFmtId="0" fontId="0" fillId="0" borderId="1" xfId="0" applyBorder="1"/>
    <xf numFmtId="2" fontId="11" fillId="0" borderId="0" xfId="3" quotePrefix="1" applyNumberFormat="1" applyFont="1"/>
    <xf numFmtId="0" fontId="11" fillId="0" borderId="0" xfId="0" applyFont="1" applyAlignment="1">
      <alignment horizontal="center"/>
    </xf>
    <xf numFmtId="0" fontId="11" fillId="0" borderId="1" xfId="0" applyFont="1" applyBorder="1" applyAlignment="1">
      <alignment horizontal="center"/>
    </xf>
    <xf numFmtId="1" fontId="11" fillId="0" borderId="0" xfId="0" applyNumberFormat="1" applyFont="1" applyAlignment="1">
      <alignment horizontal="center"/>
    </xf>
    <xf numFmtId="10" fontId="11" fillId="0" borderId="1" xfId="3" applyNumberFormat="1" applyFont="1" applyBorder="1" applyAlignment="1">
      <alignment horizontal="center"/>
    </xf>
    <xf numFmtId="10" fontId="11" fillId="0" borderId="0" xfId="3" applyNumberFormat="1" applyFont="1" applyBorder="1" applyAlignment="1">
      <alignment horizontal="center"/>
    </xf>
    <xf numFmtId="44" fontId="11" fillId="2" borderId="1" xfId="4" applyFont="1" applyFill="1" applyBorder="1"/>
    <xf numFmtId="44" fontId="11" fillId="0" borderId="1" xfId="0" applyNumberFormat="1" applyFont="1" applyBorder="1"/>
    <xf numFmtId="1" fontId="11" fillId="0" borderId="1" xfId="0" applyNumberFormat="1" applyFont="1" applyBorder="1" applyAlignment="1">
      <alignment horizontal="center"/>
    </xf>
    <xf numFmtId="44" fontId="13" fillId="0" borderId="0" xfId="0" applyNumberFormat="1" applyFont="1"/>
    <xf numFmtId="0" fontId="2" fillId="15" borderId="0" xfId="0" applyFont="1" applyFill="1" applyAlignment="1">
      <alignment horizontal="right"/>
    </xf>
    <xf numFmtId="164" fontId="2" fillId="15" borderId="0" xfId="1" applyNumberFormat="1" applyFont="1" applyFill="1" applyAlignment="1">
      <alignment horizontal="center"/>
    </xf>
    <xf numFmtId="167" fontId="1" fillId="0" borderId="0" xfId="0" applyNumberFormat="1" applyFont="1"/>
    <xf numFmtId="0" fontId="15" fillId="0" borderId="0" xfId="0" applyFont="1" applyAlignment="1">
      <alignment horizontal="left" vertical="top"/>
    </xf>
    <xf numFmtId="165" fontId="0" fillId="10" borderId="0" xfId="1" applyNumberFormat="1" applyFont="1" applyFill="1" applyAlignment="1">
      <alignment horizontal="left"/>
    </xf>
    <xf numFmtId="0" fontId="0" fillId="10" borderId="0" xfId="0" applyFill="1" applyAlignment="1">
      <alignment horizontal="left"/>
    </xf>
    <xf numFmtId="0" fontId="0" fillId="6" borderId="0" xfId="0" applyFill="1"/>
    <xf numFmtId="43" fontId="0" fillId="0" borderId="0" xfId="0" applyNumberFormat="1"/>
    <xf numFmtId="3" fontId="7" fillId="0" borderId="3" xfId="0" applyNumberFormat="1" applyFont="1" applyBorder="1" applyAlignment="1">
      <alignment horizontal="right" vertical="top" shrinkToFit="1"/>
    </xf>
    <xf numFmtId="0" fontId="23" fillId="0" borderId="0" xfId="0" applyFont="1" applyAlignment="1">
      <alignment horizontal="left" vertical="top" wrapText="1"/>
    </xf>
    <xf numFmtId="0" fontId="5" fillId="0" borderId="0" xfId="5" applyFont="1" applyAlignment="1">
      <alignment horizontal="left" vertical="top"/>
    </xf>
    <xf numFmtId="3" fontId="11" fillId="2" borderId="0" xfId="0" applyNumberFormat="1" applyFont="1" applyFill="1"/>
    <xf numFmtId="0" fontId="1" fillId="16" borderId="0" xfId="0" applyFont="1" applyFill="1"/>
    <xf numFmtId="0" fontId="22" fillId="0" borderId="0" xfId="0" applyFont="1" applyAlignment="1">
      <alignment horizontal="left" vertical="top" wrapText="1"/>
    </xf>
    <xf numFmtId="10" fontId="0" fillId="0" borderId="0" xfId="6" applyNumberFormat="1" applyFont="1"/>
    <xf numFmtId="0" fontId="29" fillId="0" borderId="0" xfId="7"/>
    <xf numFmtId="0" fontId="30" fillId="0" borderId="0" xfId="0" applyFont="1"/>
    <xf numFmtId="0" fontId="17" fillId="0" borderId="6" xfId="0" applyFont="1" applyBorder="1" applyAlignment="1">
      <alignment horizontal="left" vertical="top" wrapText="1"/>
    </xf>
    <xf numFmtId="0" fontId="17" fillId="0" borderId="6" xfId="0" applyFont="1" applyBorder="1" applyAlignment="1">
      <alignment horizontal="center" vertical="top" wrapText="1"/>
    </xf>
    <xf numFmtId="0" fontId="17" fillId="0" borderId="7" xfId="0" applyFont="1" applyBorder="1" applyAlignment="1">
      <alignment horizontal="center" vertical="center" wrapText="1"/>
    </xf>
    <xf numFmtId="0" fontId="31" fillId="0" borderId="4" xfId="0" applyFont="1" applyBorder="1" applyAlignment="1">
      <alignment vertical="top" wrapText="1"/>
    </xf>
    <xf numFmtId="0" fontId="18" fillId="0" borderId="4" xfId="0" applyFont="1" applyBorder="1" applyAlignment="1">
      <alignment vertical="top" wrapText="1"/>
    </xf>
    <xf numFmtId="0" fontId="1" fillId="0" borderId="4" xfId="0" applyFont="1" applyBorder="1" applyAlignment="1">
      <alignment horizontal="left" vertical="top" wrapText="1"/>
    </xf>
    <xf numFmtId="0" fontId="18" fillId="0" borderId="4" xfId="0" applyFont="1" applyBorder="1" applyAlignment="1">
      <alignment horizontal="left" vertical="top" wrapText="1"/>
    </xf>
    <xf numFmtId="0" fontId="18" fillId="0" borderId="4" xfId="0" applyFont="1" applyBorder="1" applyAlignment="1">
      <alignment horizontal="center" vertical="top" wrapText="1"/>
    </xf>
    <xf numFmtId="43" fontId="0" fillId="0" borderId="0" xfId="1" applyFont="1"/>
    <xf numFmtId="44" fontId="0" fillId="0" borderId="0" xfId="0" applyNumberFormat="1" applyAlignment="1">
      <alignment horizontal="center"/>
    </xf>
    <xf numFmtId="44" fontId="0" fillId="0" borderId="0" xfId="0" applyNumberFormat="1"/>
    <xf numFmtId="2" fontId="11" fillId="0" borderId="1" xfId="3" quotePrefix="1" applyNumberFormat="1" applyFont="1" applyBorder="1"/>
    <xf numFmtId="165" fontId="0" fillId="0" borderId="0" xfId="1" applyNumberFormat="1" applyFont="1"/>
    <xf numFmtId="164" fontId="1" fillId="0" borderId="0" xfId="0" applyNumberFormat="1" applyFont="1"/>
    <xf numFmtId="0" fontId="1" fillId="0" borderId="8" xfId="0" applyFont="1" applyBorder="1" applyAlignment="1">
      <alignment horizontal="left" vertical="top" wrapText="1"/>
    </xf>
    <xf numFmtId="0" fontId="1" fillId="0" borderId="0" xfId="0" applyFont="1" applyAlignment="1">
      <alignment horizontal="left" vertical="top" wrapText="1"/>
    </xf>
    <xf numFmtId="2" fontId="0" fillId="0" borderId="0" xfId="0" applyNumberFormat="1" applyAlignment="1">
      <alignment horizontal="left" vertical="top"/>
    </xf>
    <xf numFmtId="42" fontId="12" fillId="6" borderId="0" xfId="1" applyNumberFormat="1" applyFont="1" applyFill="1" applyBorder="1"/>
    <xf numFmtId="0" fontId="32" fillId="0" borderId="0" xfId="5" applyFont="1" applyAlignment="1">
      <alignment horizontal="center" vertical="top"/>
    </xf>
    <xf numFmtId="42" fontId="12" fillId="0" borderId="0" xfId="1" applyNumberFormat="1" applyFont="1"/>
    <xf numFmtId="0" fontId="0" fillId="17" borderId="0" xfId="0" applyFill="1"/>
    <xf numFmtId="0" fontId="1" fillId="17" borderId="0" xfId="0" applyFont="1" applyFill="1"/>
    <xf numFmtId="0" fontId="33" fillId="0" borderId="5" xfId="0" applyFont="1" applyBorder="1" applyAlignment="1">
      <alignment vertical="top" wrapText="1"/>
    </xf>
    <xf numFmtId="0" fontId="33" fillId="0" borderId="3" xfId="0" applyFont="1" applyBorder="1" applyAlignment="1">
      <alignment horizontal="center" vertical="top" wrapText="1"/>
    </xf>
    <xf numFmtId="0" fontId="33" fillId="0" borderId="9" xfId="0" applyFont="1" applyBorder="1" applyAlignment="1">
      <alignment vertical="top" wrapText="1"/>
    </xf>
    <xf numFmtId="0" fontId="33" fillId="0" borderId="6" xfId="0" applyFont="1" applyBorder="1" applyAlignment="1">
      <alignment horizontal="center" vertical="top" wrapText="1"/>
    </xf>
    <xf numFmtId="0" fontId="34" fillId="0" borderId="9" xfId="0" applyFont="1" applyBorder="1" applyAlignment="1">
      <alignment vertical="top" wrapText="1"/>
    </xf>
    <xf numFmtId="0" fontId="34" fillId="0" borderId="5" xfId="0" applyFont="1" applyBorder="1" applyAlignment="1">
      <alignment vertical="top" wrapText="1"/>
    </xf>
    <xf numFmtId="3" fontId="35" fillId="0" borderId="3" xfId="0" applyNumberFormat="1" applyFont="1" applyBorder="1" applyAlignment="1">
      <alignment horizontal="right" vertical="top" shrinkToFit="1"/>
    </xf>
    <xf numFmtId="3" fontId="35" fillId="0" borderId="6" xfId="0" applyNumberFormat="1" applyFont="1" applyBorder="1" applyAlignment="1">
      <alignment horizontal="right" vertical="top" shrinkToFit="1"/>
    </xf>
    <xf numFmtId="0" fontId="37" fillId="0" borderId="0" xfId="0" applyFont="1" applyAlignment="1">
      <alignment horizontal="left" vertical="top" wrapText="1"/>
    </xf>
    <xf numFmtId="0" fontId="36" fillId="0" borderId="3" xfId="0" applyFont="1" applyBorder="1" applyAlignment="1">
      <alignment horizontal="center" vertical="top" wrapText="1"/>
    </xf>
    <xf numFmtId="0" fontId="36" fillId="0" borderId="5" xfId="0" applyFont="1" applyBorder="1" applyAlignment="1">
      <alignment vertical="top" wrapText="1"/>
    </xf>
    <xf numFmtId="0" fontId="38" fillId="7" borderId="5" xfId="0" applyFont="1" applyFill="1" applyBorder="1" applyAlignment="1">
      <alignment horizontal="left" vertical="top" wrapText="1"/>
    </xf>
    <xf numFmtId="0" fontId="38" fillId="7" borderId="3" xfId="0" applyFont="1" applyFill="1" applyBorder="1" applyAlignment="1">
      <alignment horizontal="center" vertical="top" wrapText="1"/>
    </xf>
    <xf numFmtId="0" fontId="38" fillId="7" borderId="3" xfId="0" applyFont="1" applyFill="1" applyBorder="1" applyAlignment="1">
      <alignment horizontal="left" vertical="top" wrapText="1" indent="1"/>
    </xf>
    <xf numFmtId="3" fontId="7" fillId="0" borderId="0" xfId="0" applyNumberFormat="1" applyFont="1" applyAlignment="1">
      <alignment horizontal="left" vertical="top" indent="1" shrinkToFit="1"/>
    </xf>
    <xf numFmtId="3" fontId="7" fillId="0" borderId="5" xfId="0" applyNumberFormat="1" applyFont="1" applyBorder="1" applyAlignment="1">
      <alignment horizontal="right" vertical="top" shrinkToFit="1"/>
    </xf>
    <xf numFmtId="0" fontId="38" fillId="7" borderId="6" xfId="0" applyFont="1" applyFill="1" applyBorder="1" applyAlignment="1">
      <alignment horizontal="left" vertical="top" wrapText="1" indent="1"/>
    </xf>
    <xf numFmtId="0" fontId="36" fillId="0" borderId="3" xfId="0" applyFont="1" applyBorder="1" applyAlignment="1">
      <alignment horizontal="left" vertical="top" wrapText="1"/>
    </xf>
    <xf numFmtId="44" fontId="11" fillId="0" borderId="0" xfId="8" applyFont="1"/>
    <xf numFmtId="44" fontId="11" fillId="0" borderId="10" xfId="3" applyNumberFormat="1" applyFont="1" applyBorder="1"/>
    <xf numFmtId="10" fontId="11" fillId="0" borderId="0" xfId="3" applyNumberFormat="1" applyFont="1" applyFill="1"/>
    <xf numFmtId="3" fontId="7" fillId="0" borderId="4" xfId="0" applyNumberFormat="1" applyFont="1" applyBorder="1" applyAlignment="1">
      <alignment horizontal="right" vertical="top" shrinkToFit="1"/>
    </xf>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17" xfId="0" applyFont="1" applyBorder="1"/>
    <xf numFmtId="0" fontId="1" fillId="0" borderId="18" xfId="0" applyFont="1" applyBorder="1"/>
    <xf numFmtId="0" fontId="1" fillId="0" borderId="4" xfId="0" applyFont="1" applyBorder="1" applyAlignment="1">
      <alignment wrapText="1"/>
    </xf>
    <xf numFmtId="0" fontId="11" fillId="0" borderId="1" xfId="0" applyFont="1" applyBorder="1"/>
    <xf numFmtId="10" fontId="11" fillId="0" borderId="1" xfId="3" applyNumberFormat="1" applyFont="1" applyFill="1" applyBorder="1"/>
    <xf numFmtId="42" fontId="11" fillId="0" borderId="1" xfId="1" applyNumberFormat="1" applyFont="1" applyBorder="1"/>
    <xf numFmtId="168" fontId="0" fillId="0" borderId="0" xfId="0" applyNumberFormat="1"/>
    <xf numFmtId="169" fontId="0" fillId="0" borderId="0" xfId="6" applyNumberFormat="1" applyFont="1"/>
    <xf numFmtId="170" fontId="0" fillId="0" borderId="0" xfId="0" applyNumberFormat="1"/>
    <xf numFmtId="0" fontId="32" fillId="0" borderId="0" xfId="5" applyFont="1" applyAlignment="1">
      <alignment horizontal="center" vertical="top"/>
    </xf>
    <xf numFmtId="0" fontId="1" fillId="0" borderId="0" xfId="0" applyFont="1" applyAlignment="1">
      <alignment horizontal="left" wrapText="1"/>
    </xf>
    <xf numFmtId="0" fontId="0" fillId="0" borderId="0" xfId="0" applyAlignment="1">
      <alignment horizontal="left" wrapText="1"/>
    </xf>
  </cellXfs>
  <cellStyles count="9">
    <cellStyle name="Comma" xfId="1" builtinId="3"/>
    <cellStyle name="Currency" xfId="8" builtinId="4"/>
    <cellStyle name="Currency 2" xfId="4" xr:uid="{00000000-0005-0000-0000-000001000000}"/>
    <cellStyle name="Hyperlink" xfId="7" builtinId="8"/>
    <cellStyle name="Normal" xfId="0" builtinId="0"/>
    <cellStyle name="Normal 2" xfId="5" xr:uid="{00000000-0005-0000-0000-000004000000}"/>
    <cellStyle name="Normal 4" xfId="2" xr:uid="{00000000-0005-0000-0000-000005000000}"/>
    <cellStyle name="Percent" xfId="6" builtinId="5"/>
    <cellStyle name="Percent 2" xfId="3" xr:uid="{00000000-0005-0000-0000-000007000000}"/>
  </cellStyles>
  <dxfs count="0"/>
  <tableStyles count="0" defaultTableStyle="TableStyleMedium2" defaultPivotStyle="PivotStyleLight16"/>
  <colors>
    <mruColors>
      <color rgb="FFFFFFCC"/>
      <color rgb="FFFF99FF"/>
      <color rgb="FFCCFFFF"/>
      <color rgb="FFFFCCCC"/>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11</xdr:col>
      <xdr:colOff>428625</xdr:colOff>
      <xdr:row>5</xdr:row>
      <xdr:rowOff>76200</xdr:rowOff>
    </xdr:from>
    <xdr:to>
      <xdr:col>23</xdr:col>
      <xdr:colOff>361950</xdr:colOff>
      <xdr:row>19</xdr:row>
      <xdr:rowOff>76200</xdr:rowOff>
    </xdr:to>
    <xdr:pic>
      <xdr:nvPicPr>
        <xdr:cNvPr id="3" name="Picture 1">
          <a:extLst>
            <a:ext uri="{FF2B5EF4-FFF2-40B4-BE49-F238E27FC236}">
              <a16:creationId xmlns:a16="http://schemas.microsoft.com/office/drawing/2014/main" id="{A8206116-725E-4509-8840-86EF80744DE6}"/>
            </a:ext>
          </a:extLst>
        </xdr:cNvPr>
        <xdr:cNvPicPr>
          <a:picLocks noChangeAspect="1"/>
        </xdr:cNvPicPr>
      </xdr:nvPicPr>
      <xdr:blipFill>
        <a:blip xmlns:r="http://schemas.openxmlformats.org/officeDocument/2006/relationships" r:embed="rId1"/>
        <a:stretch>
          <a:fillRect/>
        </a:stretch>
      </xdr:blipFill>
      <xdr:spPr>
        <a:xfrm>
          <a:off x="7134225" y="923925"/>
          <a:ext cx="7248525" cy="2266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390525</xdr:colOff>
      <xdr:row>0</xdr:row>
      <xdr:rowOff>0</xdr:rowOff>
    </xdr:from>
    <xdr:to>
      <xdr:col>19</xdr:col>
      <xdr:colOff>77177</xdr:colOff>
      <xdr:row>49</xdr:row>
      <xdr:rowOff>105904</xdr:rowOff>
    </xdr:to>
    <xdr:pic>
      <xdr:nvPicPr>
        <xdr:cNvPr id="3" name="Picture 2">
          <a:extLst>
            <a:ext uri="{FF2B5EF4-FFF2-40B4-BE49-F238E27FC236}">
              <a16:creationId xmlns:a16="http://schemas.microsoft.com/office/drawing/2014/main" id="{0E68FCCD-553B-8671-F39B-351CFAEE6227}"/>
            </a:ext>
          </a:extLst>
        </xdr:cNvPr>
        <xdr:cNvPicPr>
          <a:picLocks noChangeAspect="1"/>
        </xdr:cNvPicPr>
      </xdr:nvPicPr>
      <xdr:blipFill>
        <a:blip xmlns:r="http://schemas.openxmlformats.org/officeDocument/2006/relationships" r:embed="rId1"/>
        <a:stretch>
          <a:fillRect/>
        </a:stretch>
      </xdr:blipFill>
      <xdr:spPr>
        <a:xfrm>
          <a:off x="6591300" y="0"/>
          <a:ext cx="7001852" cy="8087854"/>
        </a:xfrm>
        <a:prstGeom prst="rect">
          <a:avLst/>
        </a:prstGeom>
      </xdr:spPr>
    </xdr:pic>
    <xdr:clientData/>
  </xdr:twoCellAnchor>
  <xdr:twoCellAnchor editAs="oneCell">
    <xdr:from>
      <xdr:col>7</xdr:col>
      <xdr:colOff>419100</xdr:colOff>
      <xdr:row>49</xdr:row>
      <xdr:rowOff>69830</xdr:rowOff>
    </xdr:from>
    <xdr:to>
      <xdr:col>18</xdr:col>
      <xdr:colOff>542925</xdr:colOff>
      <xdr:row>102</xdr:row>
      <xdr:rowOff>77283</xdr:rowOff>
    </xdr:to>
    <xdr:pic>
      <xdr:nvPicPr>
        <xdr:cNvPr id="4" name="Picture 3">
          <a:extLst>
            <a:ext uri="{FF2B5EF4-FFF2-40B4-BE49-F238E27FC236}">
              <a16:creationId xmlns:a16="http://schemas.microsoft.com/office/drawing/2014/main" id="{EC66A291-5BB5-2B91-9C6F-47A745149879}"/>
            </a:ext>
          </a:extLst>
        </xdr:cNvPr>
        <xdr:cNvPicPr>
          <a:picLocks noChangeAspect="1"/>
        </xdr:cNvPicPr>
      </xdr:nvPicPr>
      <xdr:blipFill>
        <a:blip xmlns:r="http://schemas.openxmlformats.org/officeDocument/2006/relationships" r:embed="rId2"/>
        <a:stretch>
          <a:fillRect/>
        </a:stretch>
      </xdr:blipFill>
      <xdr:spPr>
        <a:xfrm>
          <a:off x="6619875" y="8051780"/>
          <a:ext cx="6829425" cy="8589478"/>
        </a:xfrm>
        <a:prstGeom prst="rect">
          <a:avLst/>
        </a:prstGeom>
      </xdr:spPr>
    </xdr:pic>
    <xdr:clientData/>
  </xdr:twoCellAnchor>
  <xdr:twoCellAnchor editAs="oneCell">
    <xdr:from>
      <xdr:col>8</xdr:col>
      <xdr:colOff>0</xdr:colOff>
      <xdr:row>103</xdr:row>
      <xdr:rowOff>0</xdr:rowOff>
    </xdr:from>
    <xdr:to>
      <xdr:col>18</xdr:col>
      <xdr:colOff>143746</xdr:colOff>
      <xdr:row>152</xdr:row>
      <xdr:rowOff>124950</xdr:rowOff>
    </xdr:to>
    <xdr:pic>
      <xdr:nvPicPr>
        <xdr:cNvPr id="5" name="Picture 4">
          <a:extLst>
            <a:ext uri="{FF2B5EF4-FFF2-40B4-BE49-F238E27FC236}">
              <a16:creationId xmlns:a16="http://schemas.microsoft.com/office/drawing/2014/main" id="{A94DEC9E-1E3D-1A7D-0ABE-CFFF4104A382}"/>
            </a:ext>
          </a:extLst>
        </xdr:cNvPr>
        <xdr:cNvPicPr>
          <a:picLocks noChangeAspect="1"/>
        </xdr:cNvPicPr>
      </xdr:nvPicPr>
      <xdr:blipFill>
        <a:blip xmlns:r="http://schemas.openxmlformats.org/officeDocument/2006/relationships" r:embed="rId3"/>
        <a:stretch>
          <a:fillRect/>
        </a:stretch>
      </xdr:blipFill>
      <xdr:spPr>
        <a:xfrm>
          <a:off x="6810375" y="16725900"/>
          <a:ext cx="6239746" cy="8059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209550</xdr:colOff>
      <xdr:row>29</xdr:row>
      <xdr:rowOff>161925</xdr:rowOff>
    </xdr:from>
    <xdr:to>
      <xdr:col>27</xdr:col>
      <xdr:colOff>465778</xdr:colOff>
      <xdr:row>48</xdr:row>
      <xdr:rowOff>66211</xdr:rowOff>
    </xdr:to>
    <xdr:pic>
      <xdr:nvPicPr>
        <xdr:cNvPr id="3" name="Picture 2">
          <a:extLst>
            <a:ext uri="{FF2B5EF4-FFF2-40B4-BE49-F238E27FC236}">
              <a16:creationId xmlns:a16="http://schemas.microsoft.com/office/drawing/2014/main" id="{ABF15DA5-E4E7-7FEF-5CA2-421C783B2ACC}"/>
            </a:ext>
          </a:extLst>
        </xdr:cNvPr>
        <xdr:cNvPicPr>
          <a:picLocks noChangeAspect="1"/>
        </xdr:cNvPicPr>
      </xdr:nvPicPr>
      <xdr:blipFill>
        <a:blip xmlns:r="http://schemas.openxmlformats.org/officeDocument/2006/relationships" r:embed="rId1"/>
        <a:stretch>
          <a:fillRect/>
        </a:stretch>
      </xdr:blipFill>
      <xdr:spPr>
        <a:xfrm>
          <a:off x="9563100" y="6019800"/>
          <a:ext cx="7571428" cy="3704762"/>
        </a:xfrm>
        <a:prstGeom prst="rect">
          <a:avLst/>
        </a:prstGeom>
      </xdr:spPr>
    </xdr:pic>
    <xdr:clientData/>
  </xdr:twoCellAnchor>
  <xdr:twoCellAnchor editAs="oneCell">
    <xdr:from>
      <xdr:col>16</xdr:col>
      <xdr:colOff>0</xdr:colOff>
      <xdr:row>0</xdr:row>
      <xdr:rowOff>0</xdr:rowOff>
    </xdr:from>
    <xdr:to>
      <xdr:col>26</xdr:col>
      <xdr:colOff>486695</xdr:colOff>
      <xdr:row>23</xdr:row>
      <xdr:rowOff>170011</xdr:rowOff>
    </xdr:to>
    <xdr:pic>
      <xdr:nvPicPr>
        <xdr:cNvPr id="4" name="Picture 3">
          <a:extLst>
            <a:ext uri="{FF2B5EF4-FFF2-40B4-BE49-F238E27FC236}">
              <a16:creationId xmlns:a16="http://schemas.microsoft.com/office/drawing/2014/main" id="{6096175E-21A9-0FED-88A3-64BC06AB4624}"/>
            </a:ext>
          </a:extLst>
        </xdr:cNvPr>
        <xdr:cNvPicPr>
          <a:picLocks noChangeAspect="1"/>
        </xdr:cNvPicPr>
      </xdr:nvPicPr>
      <xdr:blipFill>
        <a:blip xmlns:r="http://schemas.openxmlformats.org/officeDocument/2006/relationships" r:embed="rId2"/>
        <a:stretch>
          <a:fillRect/>
        </a:stretch>
      </xdr:blipFill>
      <xdr:spPr>
        <a:xfrm>
          <a:off x="9963150" y="0"/>
          <a:ext cx="6582694" cy="4848902"/>
        </a:xfrm>
        <a:prstGeom prst="rect">
          <a:avLst/>
        </a:prstGeom>
      </xdr:spPr>
    </xdr:pic>
    <xdr:clientData/>
  </xdr:twoCellAnchor>
  <xdr:twoCellAnchor editAs="oneCell">
    <xdr:from>
      <xdr:col>0</xdr:col>
      <xdr:colOff>0</xdr:colOff>
      <xdr:row>20</xdr:row>
      <xdr:rowOff>0</xdr:rowOff>
    </xdr:from>
    <xdr:to>
      <xdr:col>14</xdr:col>
      <xdr:colOff>487095</xdr:colOff>
      <xdr:row>29</xdr:row>
      <xdr:rowOff>114567</xdr:rowOff>
    </xdr:to>
    <xdr:pic>
      <xdr:nvPicPr>
        <xdr:cNvPr id="6" name="Picture 5">
          <a:extLst>
            <a:ext uri="{FF2B5EF4-FFF2-40B4-BE49-F238E27FC236}">
              <a16:creationId xmlns:a16="http://schemas.microsoft.com/office/drawing/2014/main" id="{7607BF74-E30A-674C-2560-AA5C9434E4F1}"/>
            </a:ext>
          </a:extLst>
        </xdr:cNvPr>
        <xdr:cNvPicPr>
          <a:picLocks noChangeAspect="1"/>
        </xdr:cNvPicPr>
      </xdr:nvPicPr>
      <xdr:blipFill>
        <a:blip xmlns:r="http://schemas.openxmlformats.org/officeDocument/2006/relationships" r:embed="rId3"/>
        <a:stretch>
          <a:fillRect/>
        </a:stretch>
      </xdr:blipFill>
      <xdr:spPr>
        <a:xfrm>
          <a:off x="0" y="4057650"/>
          <a:ext cx="9459645" cy="1914792"/>
        </a:xfrm>
        <a:prstGeom prst="rect">
          <a:avLst/>
        </a:prstGeom>
      </xdr:spPr>
    </xdr:pic>
    <xdr:clientData/>
  </xdr:twoCellAnchor>
  <xdr:twoCellAnchor editAs="oneCell">
    <xdr:from>
      <xdr:col>15</xdr:col>
      <xdr:colOff>565150</xdr:colOff>
      <xdr:row>0</xdr:row>
      <xdr:rowOff>0</xdr:rowOff>
    </xdr:from>
    <xdr:to>
      <xdr:col>27</xdr:col>
      <xdr:colOff>153370</xdr:colOff>
      <xdr:row>27</xdr:row>
      <xdr:rowOff>1828</xdr:rowOff>
    </xdr:to>
    <xdr:pic>
      <xdr:nvPicPr>
        <xdr:cNvPr id="2" name="Picture 1">
          <a:extLst>
            <a:ext uri="{FF2B5EF4-FFF2-40B4-BE49-F238E27FC236}">
              <a16:creationId xmlns:a16="http://schemas.microsoft.com/office/drawing/2014/main" id="{D2C2E793-320C-519B-06F5-ED5AC82084FB}"/>
            </a:ext>
          </a:extLst>
        </xdr:cNvPr>
        <xdr:cNvPicPr>
          <a:picLocks noChangeAspect="1"/>
        </xdr:cNvPicPr>
      </xdr:nvPicPr>
      <xdr:blipFill>
        <a:blip xmlns:r="http://schemas.openxmlformats.org/officeDocument/2006/relationships" r:embed="rId4"/>
        <a:stretch>
          <a:fillRect/>
        </a:stretch>
      </xdr:blipFill>
      <xdr:spPr>
        <a:xfrm>
          <a:off x="9963150" y="0"/>
          <a:ext cx="6954220" cy="5515745"/>
        </a:xfrm>
        <a:prstGeom prst="rect">
          <a:avLst/>
        </a:prstGeom>
      </xdr:spPr>
    </xdr:pic>
    <xdr:clientData/>
  </xdr:twoCellAnchor>
  <xdr:twoCellAnchor editAs="oneCell">
    <xdr:from>
      <xdr:col>15</xdr:col>
      <xdr:colOff>165100</xdr:colOff>
      <xdr:row>29</xdr:row>
      <xdr:rowOff>124883</xdr:rowOff>
    </xdr:from>
    <xdr:to>
      <xdr:col>27</xdr:col>
      <xdr:colOff>496374</xdr:colOff>
      <xdr:row>45</xdr:row>
      <xdr:rowOff>146501</xdr:rowOff>
    </xdr:to>
    <xdr:pic>
      <xdr:nvPicPr>
        <xdr:cNvPr id="5" name="Picture 4">
          <a:extLst>
            <a:ext uri="{FF2B5EF4-FFF2-40B4-BE49-F238E27FC236}">
              <a16:creationId xmlns:a16="http://schemas.microsoft.com/office/drawing/2014/main" id="{59B75566-D85F-6C6A-F65B-9DE282D382B8}"/>
            </a:ext>
          </a:extLst>
        </xdr:cNvPr>
        <xdr:cNvPicPr>
          <a:picLocks noChangeAspect="1"/>
        </xdr:cNvPicPr>
      </xdr:nvPicPr>
      <xdr:blipFill>
        <a:blip xmlns:r="http://schemas.openxmlformats.org/officeDocument/2006/relationships" r:embed="rId5"/>
        <a:stretch>
          <a:fillRect/>
        </a:stretch>
      </xdr:blipFill>
      <xdr:spPr>
        <a:xfrm>
          <a:off x="9563100" y="6019800"/>
          <a:ext cx="7697274" cy="3238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95250</xdr:colOff>
      <xdr:row>0</xdr:row>
      <xdr:rowOff>0</xdr:rowOff>
    </xdr:from>
    <xdr:to>
      <xdr:col>25</xdr:col>
      <xdr:colOff>10449</xdr:colOff>
      <xdr:row>23</xdr:row>
      <xdr:rowOff>67341</xdr:rowOff>
    </xdr:to>
    <xdr:pic>
      <xdr:nvPicPr>
        <xdr:cNvPr id="4" name="Picture 2">
          <a:extLst>
            <a:ext uri="{FF2B5EF4-FFF2-40B4-BE49-F238E27FC236}">
              <a16:creationId xmlns:a16="http://schemas.microsoft.com/office/drawing/2014/main" id="{53A28986-B285-FD3A-7C64-6CBBF0AEFB7E}"/>
            </a:ext>
          </a:extLst>
        </xdr:cNvPr>
        <xdr:cNvPicPr>
          <a:picLocks noChangeAspect="1"/>
        </xdr:cNvPicPr>
      </xdr:nvPicPr>
      <xdr:blipFill>
        <a:blip xmlns:r="http://schemas.openxmlformats.org/officeDocument/2006/relationships" r:embed="rId1"/>
        <a:stretch>
          <a:fillRect/>
        </a:stretch>
      </xdr:blipFill>
      <xdr:spPr>
        <a:xfrm>
          <a:off x="8839200" y="0"/>
          <a:ext cx="6620799" cy="4772691"/>
        </a:xfrm>
        <a:prstGeom prst="rect">
          <a:avLst/>
        </a:prstGeom>
      </xdr:spPr>
    </xdr:pic>
    <xdr:clientData/>
  </xdr:twoCellAnchor>
  <xdr:twoCellAnchor editAs="oneCell">
    <xdr:from>
      <xdr:col>13</xdr:col>
      <xdr:colOff>381000</xdr:colOff>
      <xdr:row>0</xdr:row>
      <xdr:rowOff>0</xdr:rowOff>
    </xdr:from>
    <xdr:to>
      <xdr:col>25</xdr:col>
      <xdr:colOff>39073</xdr:colOff>
      <xdr:row>28</xdr:row>
      <xdr:rowOff>19849</xdr:rowOff>
    </xdr:to>
    <xdr:pic>
      <xdr:nvPicPr>
        <xdr:cNvPr id="2" name="Picture 1">
          <a:extLst>
            <a:ext uri="{FF2B5EF4-FFF2-40B4-BE49-F238E27FC236}">
              <a16:creationId xmlns:a16="http://schemas.microsoft.com/office/drawing/2014/main" id="{32623706-7779-1410-AD59-4DF599F5F3CB}"/>
            </a:ext>
          </a:extLst>
        </xdr:cNvPr>
        <xdr:cNvPicPr>
          <a:picLocks noChangeAspect="1"/>
        </xdr:cNvPicPr>
      </xdr:nvPicPr>
      <xdr:blipFill>
        <a:blip xmlns:r="http://schemas.openxmlformats.org/officeDocument/2006/relationships" r:embed="rId2"/>
        <a:stretch>
          <a:fillRect/>
        </a:stretch>
      </xdr:blipFill>
      <xdr:spPr>
        <a:xfrm>
          <a:off x="8839200" y="0"/>
          <a:ext cx="6973273" cy="57253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7</xdr:col>
      <xdr:colOff>267624</xdr:colOff>
      <xdr:row>41</xdr:row>
      <xdr:rowOff>10224</xdr:rowOff>
    </xdr:to>
    <xdr:pic>
      <xdr:nvPicPr>
        <xdr:cNvPr id="3" name="Picture 2">
          <a:extLst>
            <a:ext uri="{FF2B5EF4-FFF2-40B4-BE49-F238E27FC236}">
              <a16:creationId xmlns:a16="http://schemas.microsoft.com/office/drawing/2014/main" id="{97ACD5D9-B13A-67B2-7757-043EDEBCB9F1}"/>
            </a:ext>
          </a:extLst>
        </xdr:cNvPr>
        <xdr:cNvPicPr>
          <a:picLocks noChangeAspect="1"/>
        </xdr:cNvPicPr>
      </xdr:nvPicPr>
      <xdr:blipFill>
        <a:blip xmlns:r="http://schemas.openxmlformats.org/officeDocument/2006/relationships" r:embed="rId1"/>
        <a:stretch>
          <a:fillRect/>
        </a:stretch>
      </xdr:blipFill>
      <xdr:spPr>
        <a:xfrm>
          <a:off x="0" y="3200400"/>
          <a:ext cx="6620799" cy="5010849"/>
        </a:xfrm>
        <a:prstGeom prst="rect">
          <a:avLst/>
        </a:prstGeom>
      </xdr:spPr>
    </xdr:pic>
    <xdr:clientData/>
  </xdr:twoCellAnchor>
  <xdr:twoCellAnchor editAs="oneCell">
    <xdr:from>
      <xdr:col>0</xdr:col>
      <xdr:colOff>0</xdr:colOff>
      <xdr:row>16</xdr:row>
      <xdr:rowOff>0</xdr:rowOff>
    </xdr:from>
    <xdr:to>
      <xdr:col>10</xdr:col>
      <xdr:colOff>172616</xdr:colOff>
      <xdr:row>48</xdr:row>
      <xdr:rowOff>124736</xdr:rowOff>
    </xdr:to>
    <xdr:pic>
      <xdr:nvPicPr>
        <xdr:cNvPr id="2" name="Picture 1">
          <a:extLst>
            <a:ext uri="{FF2B5EF4-FFF2-40B4-BE49-F238E27FC236}">
              <a16:creationId xmlns:a16="http://schemas.microsoft.com/office/drawing/2014/main" id="{6BBFF7A6-6DCB-B703-B571-840D7EB2C340}"/>
            </a:ext>
          </a:extLst>
        </xdr:cNvPr>
        <xdr:cNvPicPr>
          <a:picLocks noChangeAspect="1"/>
        </xdr:cNvPicPr>
      </xdr:nvPicPr>
      <xdr:blipFill>
        <a:blip xmlns:r="http://schemas.openxmlformats.org/officeDocument/2006/relationships" r:embed="rId2"/>
        <a:stretch>
          <a:fillRect/>
        </a:stretch>
      </xdr:blipFill>
      <xdr:spPr>
        <a:xfrm>
          <a:off x="0" y="3200400"/>
          <a:ext cx="8354591" cy="65255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533400</xdr:colOff>
      <xdr:row>23</xdr:row>
      <xdr:rowOff>0</xdr:rowOff>
    </xdr:from>
    <xdr:to>
      <xdr:col>5</xdr:col>
      <xdr:colOff>523875</xdr:colOff>
      <xdr:row>67</xdr:row>
      <xdr:rowOff>133350</xdr:rowOff>
    </xdr:to>
    <xdr:pic>
      <xdr:nvPicPr>
        <xdr:cNvPr id="2" name="Picture 1">
          <a:extLst>
            <a:ext uri="{FF2B5EF4-FFF2-40B4-BE49-F238E27FC236}">
              <a16:creationId xmlns:a16="http://schemas.microsoft.com/office/drawing/2014/main" id="{6D794B0D-1DDE-7BE9-0DF4-FBF1AC7FD9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505325"/>
          <a:ext cx="12182475" cy="725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bejar, Esmeralda" id="{9D5EF9F3-856B-4C22-89E2-1ACFEF52C443}" userId="S::esmeralda.abejar@norcocollege.edu::7279eb8c-9c18-42a4-895e-d0d728fcc1f4" providerId="AD"/>
</personList>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5" dT="2025-12-09T18:02:06.86" personId="{9D5EF9F3-856B-4C22-89E2-1ACFEF52C443}" id="{3FDE8753-2D47-4109-BD6C-F9EC447907F9}">
    <text>hourly rate linked to position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norcocollege.edu/services/studentLife/se/Pages/supervisor.asp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2:X57"/>
  <sheetViews>
    <sheetView showGridLines="0" topLeftCell="A22" workbookViewId="0">
      <selection activeCell="R27" sqref="R27"/>
    </sheetView>
    <sheetView workbookViewId="1"/>
  </sheetViews>
  <sheetFormatPr defaultRowHeight="13.2" x14ac:dyDescent="0.25"/>
  <sheetData>
    <row r="2" spans="1:9" ht="15.6" x14ac:dyDescent="0.3">
      <c r="A2" s="65" t="s">
        <v>0</v>
      </c>
    </row>
    <row r="4" spans="1:9" x14ac:dyDescent="0.25">
      <c r="A4" s="1" t="s">
        <v>1</v>
      </c>
    </row>
    <row r="5" spans="1:9" x14ac:dyDescent="0.25">
      <c r="B5" s="6"/>
      <c r="C5" s="6"/>
    </row>
    <row r="6" spans="1:9" x14ac:dyDescent="0.25">
      <c r="A6" s="73" t="s">
        <v>2</v>
      </c>
      <c r="B6" s="73"/>
      <c r="C6" s="73"/>
    </row>
    <row r="7" spans="1:9" x14ac:dyDescent="0.25">
      <c r="A7" s="153" t="s">
        <v>3</v>
      </c>
      <c r="B7" s="154"/>
      <c r="C7" s="154"/>
    </row>
    <row r="8" spans="1:9" x14ac:dyDescent="0.25">
      <c r="A8" s="85" t="s">
        <v>4</v>
      </c>
      <c r="B8" s="85"/>
      <c r="C8" s="85"/>
    </row>
    <row r="9" spans="1:9" x14ac:dyDescent="0.25">
      <c r="A9" s="82" t="s">
        <v>5</v>
      </c>
      <c r="B9" s="82"/>
      <c r="C9" s="82"/>
      <c r="D9" s="138"/>
      <c r="E9" s="138"/>
      <c r="F9" s="138"/>
      <c r="G9" s="138"/>
      <c r="H9" s="138"/>
      <c r="I9" s="138"/>
    </row>
    <row r="10" spans="1:9" x14ac:dyDescent="0.25">
      <c r="A10" s="43" t="s">
        <v>6</v>
      </c>
      <c r="B10" s="155"/>
      <c r="C10" s="155"/>
      <c r="D10" s="155"/>
      <c r="E10" s="155"/>
      <c r="F10" s="155"/>
      <c r="G10" s="155"/>
    </row>
    <row r="11" spans="1:9" x14ac:dyDescent="0.25">
      <c r="A11" s="1" t="s">
        <v>7</v>
      </c>
    </row>
    <row r="12" spans="1:9" x14ac:dyDescent="0.25">
      <c r="A12" s="1" t="s">
        <v>8</v>
      </c>
    </row>
    <row r="13" spans="1:9" x14ac:dyDescent="0.25">
      <c r="A13" s="1" t="s">
        <v>9</v>
      </c>
    </row>
    <row r="14" spans="1:9" x14ac:dyDescent="0.25">
      <c r="A14" s="1"/>
      <c r="B14" s="1" t="s">
        <v>10</v>
      </c>
    </row>
    <row r="15" spans="1:9" x14ac:dyDescent="0.25">
      <c r="A15" s="1"/>
      <c r="B15" s="1" t="s">
        <v>11</v>
      </c>
    </row>
    <row r="16" spans="1:9" x14ac:dyDescent="0.25">
      <c r="A16" s="1"/>
      <c r="B16" s="1" t="s">
        <v>12</v>
      </c>
    </row>
    <row r="17" spans="1:24" x14ac:dyDescent="0.25">
      <c r="A17" s="1"/>
      <c r="B17" s="1" t="s">
        <v>13</v>
      </c>
    </row>
    <row r="18" spans="1:24" x14ac:dyDescent="0.25">
      <c r="A18" s="1" t="s">
        <v>14</v>
      </c>
    </row>
    <row r="19" spans="1:24" x14ac:dyDescent="0.25">
      <c r="A19" s="1" t="s">
        <v>15</v>
      </c>
    </row>
    <row r="20" spans="1:24" x14ac:dyDescent="0.25">
      <c r="A20" s="1" t="s">
        <v>16</v>
      </c>
    </row>
    <row r="21" spans="1:24" ht="5.25" customHeight="1" x14ac:dyDescent="0.25">
      <c r="A21" s="186"/>
      <c r="B21" s="186"/>
      <c r="C21" s="186"/>
      <c r="D21" s="186"/>
      <c r="E21" s="186"/>
      <c r="F21" s="186"/>
      <c r="G21" s="186"/>
      <c r="H21" s="186"/>
      <c r="I21" s="186"/>
      <c r="J21" s="186"/>
      <c r="K21" s="186"/>
      <c r="L21" s="186"/>
      <c r="M21" s="186"/>
      <c r="N21" s="186"/>
      <c r="O21" s="186"/>
      <c r="P21" s="186"/>
      <c r="Q21" s="186"/>
      <c r="R21" s="186"/>
      <c r="S21" s="186"/>
      <c r="T21" s="186"/>
      <c r="U21" s="186"/>
      <c r="V21" s="186"/>
      <c r="W21" s="186"/>
      <c r="X21" s="186"/>
    </row>
    <row r="22" spans="1:24" x14ac:dyDescent="0.25">
      <c r="A22" s="9" t="s">
        <v>17</v>
      </c>
      <c r="B22" s="97"/>
    </row>
    <row r="23" spans="1:24" x14ac:dyDescent="0.25">
      <c r="A23" s="102" t="s">
        <v>18</v>
      </c>
      <c r="B23" s="102"/>
      <c r="C23" s="102"/>
      <c r="D23" s="138"/>
      <c r="E23" s="138"/>
      <c r="F23" s="138"/>
      <c r="G23" s="138"/>
      <c r="H23" s="138"/>
      <c r="I23" s="138"/>
    </row>
    <row r="24" spans="1:24" x14ac:dyDescent="0.25">
      <c r="A24" s="1" t="s">
        <v>19</v>
      </c>
    </row>
    <row r="25" spans="1:24" x14ac:dyDescent="0.25">
      <c r="A25" s="1" t="s">
        <v>20</v>
      </c>
    </row>
    <row r="26" spans="1:24" x14ac:dyDescent="0.25">
      <c r="A26" s="1" t="s">
        <v>21</v>
      </c>
    </row>
    <row r="27" spans="1:24" x14ac:dyDescent="0.25">
      <c r="A27" s="1" t="s">
        <v>22</v>
      </c>
    </row>
    <row r="28" spans="1:24" x14ac:dyDescent="0.25">
      <c r="A28" s="1" t="s">
        <v>23</v>
      </c>
    </row>
    <row r="29" spans="1:24" ht="6" customHeight="1" x14ac:dyDescent="0.25">
      <c r="A29" s="186"/>
      <c r="B29" s="186"/>
      <c r="C29" s="186"/>
      <c r="D29" s="186"/>
      <c r="E29" s="186"/>
      <c r="F29" s="186"/>
      <c r="G29" s="186"/>
      <c r="H29" s="186"/>
      <c r="I29" s="186"/>
      <c r="J29" s="186"/>
      <c r="K29" s="186"/>
      <c r="L29" s="186"/>
      <c r="M29" s="186"/>
      <c r="N29" s="186"/>
      <c r="O29" s="186"/>
      <c r="P29" s="186"/>
      <c r="Q29" s="186"/>
      <c r="R29" s="186"/>
      <c r="S29" s="186"/>
      <c r="T29" s="186"/>
      <c r="U29" s="186"/>
      <c r="V29" s="186"/>
      <c r="W29" s="186"/>
      <c r="X29" s="186"/>
    </row>
    <row r="30" spans="1:24" x14ac:dyDescent="0.25">
      <c r="A30" s="111" t="s">
        <v>24</v>
      </c>
      <c r="B30" s="111"/>
      <c r="C30" s="138"/>
      <c r="D30" s="138"/>
      <c r="E30" s="138"/>
      <c r="F30" s="138"/>
      <c r="G30" s="138"/>
      <c r="H30" s="138"/>
      <c r="I30" s="138"/>
    </row>
    <row r="31" spans="1:24" x14ac:dyDescent="0.25">
      <c r="A31" s="1" t="s">
        <v>25</v>
      </c>
    </row>
    <row r="32" spans="1:24" x14ac:dyDescent="0.25">
      <c r="A32" s="1" t="s">
        <v>26</v>
      </c>
    </row>
    <row r="33" spans="1:24" x14ac:dyDescent="0.25">
      <c r="A33" s="1"/>
      <c r="B33" s="1" t="s">
        <v>27</v>
      </c>
    </row>
    <row r="34" spans="1:24" x14ac:dyDescent="0.25">
      <c r="A34" s="1"/>
      <c r="B34" s="1" t="s">
        <v>28</v>
      </c>
    </row>
    <row r="35" spans="1:24" x14ac:dyDescent="0.25">
      <c r="A35" s="1" t="s">
        <v>29</v>
      </c>
      <c r="B35" s="1"/>
    </row>
    <row r="36" spans="1:24" x14ac:dyDescent="0.25">
      <c r="A36" s="1"/>
      <c r="B36" s="1" t="s">
        <v>30</v>
      </c>
    </row>
    <row r="37" spans="1:24" x14ac:dyDescent="0.25">
      <c r="A37" s="1" t="s">
        <v>21</v>
      </c>
      <c r="B37" s="1"/>
    </row>
    <row r="38" spans="1:24" x14ac:dyDescent="0.25">
      <c r="A38" s="1" t="s">
        <v>31</v>
      </c>
      <c r="B38" s="1"/>
    </row>
    <row r="39" spans="1:24" x14ac:dyDescent="0.25">
      <c r="A39" s="1" t="s">
        <v>32</v>
      </c>
      <c r="B39" s="1"/>
    </row>
    <row r="40" spans="1:24" ht="5.25" customHeight="1" x14ac:dyDescent="0.25">
      <c r="A40" s="187"/>
      <c r="B40" s="186"/>
      <c r="C40" s="186"/>
      <c r="D40" s="186"/>
      <c r="E40" s="186"/>
      <c r="F40" s="186"/>
      <c r="G40" s="186"/>
      <c r="H40" s="186"/>
      <c r="I40" s="186"/>
      <c r="J40" s="186"/>
      <c r="K40" s="186"/>
      <c r="L40" s="186"/>
      <c r="M40" s="186"/>
      <c r="N40" s="186"/>
      <c r="O40" s="186"/>
      <c r="P40" s="186"/>
      <c r="Q40" s="186"/>
      <c r="R40" s="186"/>
      <c r="S40" s="186"/>
      <c r="T40" s="186"/>
      <c r="U40" s="186"/>
      <c r="V40" s="186"/>
      <c r="W40" s="186"/>
      <c r="X40" s="186"/>
    </row>
    <row r="41" spans="1:24" x14ac:dyDescent="0.25">
      <c r="A41" s="93" t="s">
        <v>33</v>
      </c>
      <c r="B41" s="93"/>
      <c r="C41" s="93"/>
      <c r="D41" s="138"/>
      <c r="E41" s="138"/>
      <c r="F41" s="138"/>
      <c r="G41" s="138"/>
      <c r="H41" s="138"/>
      <c r="I41" s="138"/>
    </row>
    <row r="42" spans="1:24" x14ac:dyDescent="0.25">
      <c r="A42" s="1" t="s">
        <v>34</v>
      </c>
    </row>
    <row r="43" spans="1:24" x14ac:dyDescent="0.25">
      <c r="A43" s="1" t="s">
        <v>35</v>
      </c>
    </row>
    <row r="44" spans="1:24" x14ac:dyDescent="0.25">
      <c r="A44" s="1" t="s">
        <v>21</v>
      </c>
    </row>
    <row r="45" spans="1:24" x14ac:dyDescent="0.25">
      <c r="A45" s="1" t="s">
        <v>22</v>
      </c>
    </row>
    <row r="46" spans="1:24" x14ac:dyDescent="0.25">
      <c r="A46" s="1" t="s">
        <v>36</v>
      </c>
    </row>
    <row r="47" spans="1:24" ht="6" customHeight="1" x14ac:dyDescent="0.25">
      <c r="A47" s="186"/>
      <c r="B47" s="186"/>
      <c r="C47" s="186"/>
      <c r="D47" s="186"/>
      <c r="E47" s="186"/>
      <c r="F47" s="186"/>
      <c r="G47" s="186"/>
      <c r="H47" s="186"/>
      <c r="I47" s="186"/>
      <c r="J47" s="186"/>
      <c r="K47" s="186"/>
      <c r="L47" s="186"/>
      <c r="M47" s="186"/>
      <c r="N47" s="186"/>
      <c r="O47" s="186"/>
      <c r="P47" s="186"/>
      <c r="Q47" s="186"/>
      <c r="R47" s="186"/>
      <c r="S47" s="186"/>
      <c r="T47" s="186"/>
      <c r="U47" s="186"/>
      <c r="V47" s="186"/>
      <c r="W47" s="186"/>
      <c r="X47" s="186"/>
    </row>
    <row r="48" spans="1:24" ht="12" customHeight="1" x14ac:dyDescent="0.25">
      <c r="A48" s="107" t="s">
        <v>37</v>
      </c>
      <c r="B48" s="107"/>
      <c r="C48" s="107"/>
      <c r="D48" s="107"/>
    </row>
    <row r="49" spans="1:24" x14ac:dyDescent="0.25">
      <c r="A49" s="4" t="s">
        <v>38</v>
      </c>
      <c r="B49" s="130"/>
      <c r="C49" s="4"/>
      <c r="D49" s="130"/>
      <c r="E49" s="138"/>
      <c r="F49" s="138"/>
      <c r="G49" s="138"/>
      <c r="H49" s="138"/>
      <c r="I49" s="138"/>
    </row>
    <row r="50" spans="1:24" x14ac:dyDescent="0.25">
      <c r="A50" s="1" t="s">
        <v>6</v>
      </c>
    </row>
    <row r="51" spans="1:24" x14ac:dyDescent="0.25">
      <c r="A51" s="1" t="s">
        <v>39</v>
      </c>
    </row>
    <row r="52" spans="1:24" x14ac:dyDescent="0.25">
      <c r="A52" s="1" t="s">
        <v>40</v>
      </c>
    </row>
    <row r="53" spans="1:24" x14ac:dyDescent="0.25">
      <c r="A53" s="1"/>
      <c r="B53" s="1" t="s">
        <v>41</v>
      </c>
    </row>
    <row r="54" spans="1:24" x14ac:dyDescent="0.25">
      <c r="A54" s="1"/>
      <c r="B54" s="1" t="s">
        <v>42</v>
      </c>
    </row>
    <row r="55" spans="1:24" x14ac:dyDescent="0.25">
      <c r="A55" s="1" t="s">
        <v>43</v>
      </c>
    </row>
    <row r="56" spans="1:24" x14ac:dyDescent="0.25">
      <c r="A56" s="1" t="s">
        <v>15</v>
      </c>
    </row>
    <row r="57" spans="1:24" ht="6.75" customHeight="1" x14ac:dyDescent="0.25">
      <c r="A57" s="187"/>
      <c r="B57" s="186"/>
      <c r="C57" s="186"/>
      <c r="D57" s="186"/>
      <c r="E57" s="186"/>
      <c r="F57" s="186"/>
      <c r="G57" s="186"/>
      <c r="H57" s="186"/>
      <c r="I57" s="186"/>
      <c r="J57" s="186"/>
      <c r="K57" s="186"/>
      <c r="L57" s="186"/>
      <c r="M57" s="186"/>
      <c r="N57" s="186"/>
      <c r="O57" s="186"/>
      <c r="P57" s="186"/>
      <c r="Q57" s="186"/>
      <c r="R57" s="186"/>
      <c r="S57" s="186"/>
      <c r="T57" s="186"/>
      <c r="U57" s="186"/>
      <c r="V57" s="186"/>
      <c r="W57" s="186"/>
      <c r="X57" s="186"/>
    </row>
  </sheetData>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32"/>
  <sheetViews>
    <sheetView showGridLines="0" topLeftCell="A7" workbookViewId="0">
      <selection sqref="A1:E9"/>
    </sheetView>
    <sheetView workbookViewId="1"/>
  </sheetViews>
  <sheetFormatPr defaultRowHeight="13.2" x14ac:dyDescent="0.25"/>
  <cols>
    <col min="1" max="1" width="15" customWidth="1"/>
    <col min="2" max="2" width="38.44140625" customWidth="1"/>
    <col min="3" max="3" width="42.109375" customWidth="1"/>
    <col min="5" max="5" width="11.33203125" customWidth="1"/>
  </cols>
  <sheetData>
    <row r="1" spans="1:11" ht="18" x14ac:dyDescent="0.3">
      <c r="A1" s="152" t="s">
        <v>674</v>
      </c>
      <c r="B1" s="36"/>
      <c r="C1" s="165" t="s">
        <v>675</v>
      </c>
      <c r="D1" s="36"/>
    </row>
    <row r="2" spans="1:11" ht="41.4" x14ac:dyDescent="0.4">
      <c r="A2" s="37" t="s">
        <v>676</v>
      </c>
      <c r="B2" s="38" t="s">
        <v>677</v>
      </c>
      <c r="C2" s="37" t="s">
        <v>678</v>
      </c>
      <c r="D2" s="37" t="s">
        <v>679</v>
      </c>
      <c r="E2" s="39" t="s">
        <v>680</v>
      </c>
      <c r="G2" s="40"/>
      <c r="H2" s="40"/>
      <c r="I2" s="40"/>
    </row>
    <row r="3" spans="1:11" ht="12.75" customHeight="1" x14ac:dyDescent="0.4">
      <c r="A3" s="166"/>
      <c r="B3" s="167"/>
      <c r="C3" s="166"/>
      <c r="D3" s="166"/>
      <c r="E3" s="168"/>
      <c r="G3" s="40"/>
      <c r="H3" s="40"/>
      <c r="I3" s="40"/>
    </row>
    <row r="4" spans="1:11" ht="132.75" customHeight="1" x14ac:dyDescent="0.25">
      <c r="A4" s="169" t="s">
        <v>681</v>
      </c>
      <c r="B4" s="169" t="s">
        <v>682</v>
      </c>
      <c r="C4" s="169" t="s">
        <v>683</v>
      </c>
      <c r="D4" s="170" t="s">
        <v>684</v>
      </c>
      <c r="E4" s="41">
        <v>16.75</v>
      </c>
      <c r="J4" s="164"/>
    </row>
    <row r="5" spans="1:11" ht="141" customHeight="1" x14ac:dyDescent="0.25">
      <c r="A5" s="169" t="s">
        <v>83</v>
      </c>
      <c r="B5" s="169" t="s">
        <v>685</v>
      </c>
      <c r="C5" s="170" t="s">
        <v>686</v>
      </c>
      <c r="D5" s="171" t="s">
        <v>687</v>
      </c>
      <c r="E5" s="41">
        <v>17.75</v>
      </c>
    </row>
    <row r="6" spans="1:11" ht="138.75" customHeight="1" x14ac:dyDescent="0.4">
      <c r="A6" s="172" t="s">
        <v>688</v>
      </c>
      <c r="B6" s="172" t="s">
        <v>689</v>
      </c>
      <c r="C6" s="172" t="s">
        <v>690</v>
      </c>
      <c r="D6" s="170" t="s">
        <v>691</v>
      </c>
      <c r="E6" s="41">
        <v>18.75</v>
      </c>
      <c r="H6" s="17"/>
      <c r="I6" s="17"/>
      <c r="J6" s="17"/>
      <c r="K6" s="17"/>
    </row>
    <row r="7" spans="1:11" ht="101.25" customHeight="1" x14ac:dyDescent="0.4">
      <c r="A7" s="169" t="s">
        <v>692</v>
      </c>
      <c r="B7" s="169" t="s">
        <v>693</v>
      </c>
      <c r="C7" s="169" t="s">
        <v>694</v>
      </c>
      <c r="D7" s="171" t="s">
        <v>695</v>
      </c>
      <c r="E7" s="41">
        <v>19.75</v>
      </c>
      <c r="H7" s="17"/>
      <c r="I7" s="17"/>
      <c r="J7" s="17"/>
      <c r="K7" s="17"/>
    </row>
    <row r="8" spans="1:11" ht="103.5" customHeight="1" x14ac:dyDescent="0.25">
      <c r="A8" s="169" t="s">
        <v>696</v>
      </c>
      <c r="B8" s="169" t="s">
        <v>697</v>
      </c>
      <c r="C8" s="169" t="s">
        <v>698</v>
      </c>
      <c r="D8" s="173" t="s">
        <v>699</v>
      </c>
      <c r="E8" s="42">
        <v>20.75</v>
      </c>
    </row>
    <row r="9" spans="1:11" ht="15" customHeight="1" x14ac:dyDescent="0.25">
      <c r="A9" s="43" t="s">
        <v>700</v>
      </c>
      <c r="B9" s="44"/>
    </row>
    <row r="10" spans="1:11" ht="15" customHeight="1" x14ac:dyDescent="0.25"/>
    <row r="11" spans="1:11" ht="15" customHeight="1" x14ac:dyDescent="0.25"/>
    <row r="12" spans="1:11" ht="15" customHeight="1" x14ac:dyDescent="0.25"/>
    <row r="13" spans="1:11" ht="15" customHeight="1" x14ac:dyDescent="0.25"/>
    <row r="14" spans="1:11" ht="15" customHeight="1" x14ac:dyDescent="0.25"/>
    <row r="15" spans="1:11" ht="15" customHeight="1" x14ac:dyDescent="0.25"/>
    <row r="16" spans="1: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sheetData>
  <sheetProtection selectLockedCells="1" selectUnlockedCells="1"/>
  <pageMargins left="0.25" right="0.25" top="0.75" bottom="0.75" header="0.3" footer="0.3"/>
  <pageSetup scale="89"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49"/>
  <sheetViews>
    <sheetView showGridLines="0" workbookViewId="0">
      <selection activeCell="D6" sqref="D6"/>
    </sheetView>
    <sheetView workbookViewId="1">
      <selection activeCell="K5" sqref="K5"/>
    </sheetView>
  </sheetViews>
  <sheetFormatPr defaultRowHeight="13.2" x14ac:dyDescent="0.25"/>
  <cols>
    <col min="1" max="1" width="13.88671875" customWidth="1"/>
    <col min="2" max="2" width="11.6640625" customWidth="1"/>
    <col min="4" max="4" width="17.109375" customWidth="1"/>
    <col min="9" max="9" width="9.88671875" customWidth="1"/>
    <col min="10" max="10" width="22" customWidth="1"/>
    <col min="11" max="11" width="27.44140625" bestFit="1" customWidth="1"/>
    <col min="12" max="12" width="14.88671875" bestFit="1" customWidth="1"/>
    <col min="13" max="13" width="4.6640625" customWidth="1"/>
    <col min="14" max="14" width="9.6640625" customWidth="1"/>
  </cols>
  <sheetData>
    <row r="1" spans="1:16" x14ac:dyDescent="0.25">
      <c r="A1" s="1"/>
      <c r="B1" s="1"/>
      <c r="C1" s="1"/>
      <c r="D1" s="1"/>
      <c r="E1" s="1"/>
      <c r="F1" s="1"/>
      <c r="G1" s="1"/>
      <c r="H1" s="1"/>
      <c r="I1" s="1"/>
      <c r="J1" s="1"/>
      <c r="K1" s="1"/>
      <c r="L1" s="1"/>
      <c r="M1" s="1"/>
      <c r="N1" s="1"/>
      <c r="O1" s="1"/>
    </row>
    <row r="2" spans="1:16" x14ac:dyDescent="0.25">
      <c r="A2" s="2" t="s">
        <v>701</v>
      </c>
      <c r="B2" s="3">
        <v>45992</v>
      </c>
      <c r="C2" s="1" t="s">
        <v>702</v>
      </c>
      <c r="D2" s="1"/>
      <c r="E2" s="1"/>
      <c r="F2" s="1"/>
      <c r="G2" s="1"/>
      <c r="H2" s="1"/>
      <c r="I2" s="1"/>
      <c r="J2" s="1"/>
      <c r="K2" s="1"/>
      <c r="L2" s="1"/>
      <c r="M2" s="1"/>
      <c r="N2" s="1"/>
      <c r="O2" s="1"/>
    </row>
    <row r="3" spans="1:16" x14ac:dyDescent="0.25">
      <c r="A3" s="1"/>
      <c r="B3" s="1"/>
      <c r="C3" s="1"/>
      <c r="D3" s="1"/>
      <c r="E3" s="1"/>
      <c r="F3" s="1"/>
      <c r="G3" s="1"/>
      <c r="H3" s="1"/>
      <c r="I3" s="1">
        <f>'Total Cost of Position'!F5</f>
        <v>42790</v>
      </c>
      <c r="J3" s="1"/>
      <c r="O3" s="1"/>
    </row>
    <row r="4" spans="1:16" x14ac:dyDescent="0.25">
      <c r="A4" s="4" t="s">
        <v>703</v>
      </c>
      <c r="B4" s="1"/>
      <c r="C4" s="1"/>
      <c r="D4" s="1" t="s">
        <v>704</v>
      </c>
      <c r="E4" s="1"/>
      <c r="F4" s="1"/>
      <c r="G4" s="1"/>
      <c r="H4" s="1"/>
      <c r="I4" s="1"/>
      <c r="J4" s="1"/>
      <c r="O4" s="1"/>
    </row>
    <row r="5" spans="1:16" x14ac:dyDescent="0.25">
      <c r="A5" s="1" t="s">
        <v>643</v>
      </c>
      <c r="B5" s="5">
        <v>0.191</v>
      </c>
      <c r="C5" s="1"/>
      <c r="D5" s="1" t="s">
        <v>705</v>
      </c>
      <c r="E5" s="1" t="s">
        <v>706</v>
      </c>
      <c r="F5" s="151">
        <f>$B$7+$B$8+$B$9+$B$10+$B$11+$B$12</f>
        <v>0.125</v>
      </c>
      <c r="G5" s="1"/>
      <c r="H5" s="1"/>
      <c r="I5" s="1">
        <f>$I$3*F5</f>
        <v>5348.75</v>
      </c>
      <c r="J5" s="1"/>
      <c r="K5" s="156">
        <f>'Total Cost of Position'!C5*B19</f>
        <v>20022.104999999996</v>
      </c>
      <c r="O5" s="1"/>
      <c r="P5" s="1"/>
    </row>
    <row r="6" spans="1:16" x14ac:dyDescent="0.25">
      <c r="A6" s="1" t="s">
        <v>707</v>
      </c>
      <c r="B6" s="5">
        <v>0.2681</v>
      </c>
      <c r="C6" s="1"/>
      <c r="D6" s="1" t="s">
        <v>38</v>
      </c>
      <c r="E6" s="1" t="s">
        <v>708</v>
      </c>
      <c r="F6" s="151">
        <f>$B$10+$B$11+$B$12</f>
        <v>4.8000000000000001E-2</v>
      </c>
      <c r="G6" s="1"/>
      <c r="H6" s="1"/>
      <c r="I6" s="1">
        <f t="shared" ref="I6:I8" si="0">$I$3*F6</f>
        <v>2053.92</v>
      </c>
      <c r="J6" s="1"/>
      <c r="O6" s="1"/>
      <c r="P6" s="1"/>
    </row>
    <row r="7" spans="1:16" x14ac:dyDescent="0.25">
      <c r="A7" s="1" t="s">
        <v>709</v>
      </c>
      <c r="B7" s="5">
        <v>6.2E-2</v>
      </c>
      <c r="C7" s="1"/>
      <c r="D7" s="1" t="s">
        <v>710</v>
      </c>
      <c r="E7" s="1" t="s">
        <v>59</v>
      </c>
      <c r="F7" s="151">
        <f>$B$6+$B$7+$B$8+$B$9+$B$10+$B$11+$B$12</f>
        <v>0.3931</v>
      </c>
      <c r="G7" s="1"/>
      <c r="H7" s="1"/>
      <c r="I7" s="1">
        <f t="shared" si="0"/>
        <v>16820.749</v>
      </c>
      <c r="J7" s="1"/>
      <c r="O7" s="1"/>
      <c r="P7" s="1"/>
    </row>
    <row r="8" spans="1:16" x14ac:dyDescent="0.25">
      <c r="A8" s="1" t="s">
        <v>711</v>
      </c>
      <c r="B8" s="5">
        <v>1.4500000000000001E-2</v>
      </c>
      <c r="C8" s="1"/>
      <c r="D8" s="1" t="s">
        <v>712</v>
      </c>
      <c r="E8" s="1" t="s">
        <v>713</v>
      </c>
      <c r="F8" s="151">
        <f>$B$5+$B$8+$B$9+$B$10+$B$11+$B$12</f>
        <v>0.254</v>
      </c>
      <c r="G8" s="1"/>
      <c r="H8" s="1"/>
      <c r="I8" s="1">
        <f t="shared" si="0"/>
        <v>10868.66</v>
      </c>
      <c r="J8" s="1"/>
      <c r="O8" s="1"/>
      <c r="P8" s="1"/>
    </row>
    <row r="9" spans="1:16" x14ac:dyDescent="0.25">
      <c r="A9" s="1" t="s">
        <v>645</v>
      </c>
      <c r="B9" s="5">
        <v>5.0000000000000001E-4</v>
      </c>
      <c r="C9" s="1"/>
      <c r="D9" s="1"/>
      <c r="E9" s="1"/>
      <c r="F9" s="151"/>
      <c r="G9" s="1"/>
      <c r="H9" s="1"/>
      <c r="I9" s="1"/>
      <c r="J9" s="1"/>
      <c r="O9" s="1"/>
    </row>
    <row r="10" spans="1:16" x14ac:dyDescent="0.25">
      <c r="A10" s="1" t="s">
        <v>714</v>
      </c>
      <c r="B10" s="5">
        <v>1.6E-2</v>
      </c>
      <c r="C10" s="1"/>
      <c r="D10" s="1"/>
      <c r="E10" s="1"/>
      <c r="F10" s="1"/>
      <c r="G10" s="1"/>
      <c r="H10" s="1"/>
      <c r="I10" s="1"/>
      <c r="J10" s="1"/>
      <c r="O10" s="1"/>
    </row>
    <row r="11" spans="1:16" x14ac:dyDescent="0.25">
      <c r="A11" s="1" t="s">
        <v>648</v>
      </c>
      <c r="B11" s="5">
        <v>2E-3</v>
      </c>
      <c r="C11" s="1"/>
      <c r="D11" s="1"/>
      <c r="E11" s="1"/>
      <c r="F11" s="1"/>
      <c r="G11" s="1"/>
      <c r="H11" s="1"/>
      <c r="I11" s="1"/>
      <c r="J11" s="1"/>
      <c r="O11" s="1"/>
    </row>
    <row r="12" spans="1:16" x14ac:dyDescent="0.25">
      <c r="A12" s="1" t="s">
        <v>647</v>
      </c>
      <c r="B12" s="5">
        <v>0.03</v>
      </c>
      <c r="C12" s="1"/>
      <c r="D12" s="1"/>
      <c r="E12" s="1"/>
      <c r="F12" s="1"/>
      <c r="G12" s="1"/>
      <c r="H12" s="1"/>
      <c r="I12" s="1"/>
      <c r="J12" s="1"/>
      <c r="O12" s="1"/>
    </row>
    <row r="13" spans="1:16" x14ac:dyDescent="0.25">
      <c r="A13" s="1"/>
      <c r="B13" s="1"/>
      <c r="C13" s="1"/>
      <c r="D13" s="1"/>
      <c r="E13" s="1"/>
      <c r="F13" s="1"/>
      <c r="G13" s="1"/>
      <c r="H13" s="1"/>
      <c r="I13" s="1"/>
      <c r="J13" s="1"/>
      <c r="O13" s="1"/>
    </row>
    <row r="14" spans="1:16" x14ac:dyDescent="0.25">
      <c r="A14" s="1"/>
      <c r="B14" s="1"/>
      <c r="C14" s="1"/>
      <c r="D14" s="1"/>
      <c r="E14" s="1"/>
      <c r="F14" s="1"/>
      <c r="G14" s="1"/>
      <c r="H14" s="1"/>
      <c r="I14" s="1"/>
      <c r="J14" s="1"/>
      <c r="O14" s="1"/>
    </row>
    <row r="15" spans="1:16" x14ac:dyDescent="0.25">
      <c r="A15" s="6" t="s">
        <v>715</v>
      </c>
      <c r="B15" s="1"/>
      <c r="C15" s="1"/>
      <c r="D15" s="1"/>
      <c r="E15" s="1"/>
      <c r="F15" s="1"/>
      <c r="G15" s="1"/>
      <c r="H15" s="1"/>
      <c r="I15" s="1"/>
      <c r="J15" s="1"/>
      <c r="O15" s="1"/>
    </row>
    <row r="16" spans="1:16" x14ac:dyDescent="0.25">
      <c r="A16" s="1" t="s">
        <v>716</v>
      </c>
      <c r="B16" s="7">
        <v>1269.5999999999999</v>
      </c>
      <c r="C16" s="1"/>
      <c r="D16" s="1"/>
      <c r="E16" s="1"/>
      <c r="F16" s="1"/>
      <c r="G16" s="1"/>
      <c r="H16" s="1"/>
      <c r="I16" s="1"/>
      <c r="J16" s="1"/>
      <c r="K16" s="1"/>
      <c r="L16" s="1"/>
      <c r="M16" s="1"/>
      <c r="N16" s="1"/>
      <c r="O16" s="1"/>
    </row>
    <row r="17" spans="1:15" x14ac:dyDescent="0.25">
      <c r="A17" s="1" t="s">
        <v>717</v>
      </c>
      <c r="B17" s="7">
        <v>111</v>
      </c>
      <c r="C17" s="1"/>
      <c r="D17" s="1"/>
      <c r="E17" s="1"/>
      <c r="F17" s="1"/>
      <c r="G17" s="1"/>
      <c r="H17" s="1"/>
      <c r="I17" s="1"/>
      <c r="J17" s="1"/>
      <c r="K17" s="1"/>
      <c r="L17" s="1"/>
      <c r="M17" s="1"/>
      <c r="N17" s="1"/>
      <c r="O17" s="1"/>
    </row>
    <row r="18" spans="1:15" x14ac:dyDescent="0.25">
      <c r="A18" s="1" t="s">
        <v>718</v>
      </c>
      <c r="B18" s="7">
        <v>40771.199999999997</v>
      </c>
      <c r="C18" s="1"/>
      <c r="D18" s="1"/>
      <c r="E18" s="1"/>
      <c r="F18" s="1"/>
      <c r="G18" s="1"/>
      <c r="H18" s="1"/>
      <c r="I18" s="1"/>
      <c r="J18" s="1"/>
      <c r="K18" s="1"/>
      <c r="L18" s="1"/>
      <c r="M18" s="1"/>
      <c r="N18" s="1"/>
      <c r="O18" s="1"/>
    </row>
    <row r="19" spans="1:15" x14ac:dyDescent="0.25">
      <c r="A19" s="1"/>
      <c r="B19" s="8">
        <f>SUM(B16:B18)</f>
        <v>42151.799999999996</v>
      </c>
      <c r="C19" s="1"/>
      <c r="D19" s="1"/>
      <c r="E19" s="1"/>
      <c r="F19" s="1"/>
      <c r="G19" s="1"/>
      <c r="H19" s="1"/>
      <c r="I19" s="1"/>
      <c r="J19" s="1"/>
      <c r="K19" s="1"/>
      <c r="L19" s="1"/>
      <c r="M19" s="1"/>
      <c r="N19" s="1"/>
      <c r="O19" s="1"/>
    </row>
    <row r="20" spans="1:15" x14ac:dyDescent="0.25">
      <c r="A20" s="1"/>
      <c r="B20" s="1"/>
      <c r="C20" s="1"/>
      <c r="D20" s="1"/>
      <c r="E20" s="1"/>
      <c r="F20" s="1"/>
      <c r="G20" s="1"/>
      <c r="H20" s="1"/>
      <c r="I20" s="1"/>
      <c r="J20" s="1"/>
      <c r="K20" s="1"/>
      <c r="L20" s="1"/>
      <c r="M20" s="1"/>
      <c r="N20" s="1"/>
      <c r="O20" s="1"/>
    </row>
    <row r="21" spans="1:15" ht="13.8" thickBot="1" x14ac:dyDescent="0.3">
      <c r="A21" s="1"/>
      <c r="B21" s="1"/>
      <c r="C21" s="1"/>
      <c r="D21" s="1"/>
      <c r="E21" s="1"/>
      <c r="F21" s="1"/>
      <c r="G21" s="1"/>
      <c r="H21" s="1"/>
      <c r="I21" s="1"/>
      <c r="J21" s="1"/>
      <c r="K21" s="1"/>
      <c r="L21" s="1"/>
      <c r="M21" s="1"/>
      <c r="N21" s="1"/>
      <c r="O21" s="1"/>
    </row>
    <row r="22" spans="1:15" x14ac:dyDescent="0.25">
      <c r="A22" s="1"/>
      <c r="B22" s="1"/>
      <c r="C22" s="1"/>
      <c r="D22" s="1"/>
      <c r="E22" s="1"/>
      <c r="F22" s="1"/>
      <c r="G22" s="1"/>
      <c r="H22" s="210"/>
      <c r="I22" s="211"/>
      <c r="J22" s="211"/>
      <c r="K22" s="211"/>
      <c r="L22" s="212"/>
      <c r="M22" s="1"/>
      <c r="N22" s="1"/>
      <c r="O22" s="1"/>
    </row>
    <row r="23" spans="1:15" x14ac:dyDescent="0.25">
      <c r="A23" s="1"/>
      <c r="B23" s="1"/>
      <c r="C23" s="1"/>
      <c r="D23" s="1"/>
      <c r="E23" s="1"/>
      <c r="F23" s="1"/>
      <c r="G23" s="1"/>
      <c r="H23" s="213"/>
      <c r="I23" s="1" t="s">
        <v>719</v>
      </c>
      <c r="J23" s="1"/>
      <c r="K23" s="1"/>
      <c r="L23" s="214"/>
      <c r="M23" s="1"/>
      <c r="N23" s="1"/>
      <c r="O23" s="1"/>
    </row>
    <row r="24" spans="1:15" ht="26.4" x14ac:dyDescent="0.25">
      <c r="E24" s="1"/>
      <c r="F24" s="1"/>
      <c r="G24" s="1"/>
      <c r="H24" s="213"/>
      <c r="I24" s="218" t="s">
        <v>720</v>
      </c>
      <c r="J24" s="218" t="s">
        <v>721</v>
      </c>
      <c r="K24" s="218" t="s">
        <v>722</v>
      </c>
      <c r="L24" s="214"/>
      <c r="M24" s="1"/>
      <c r="N24" s="1"/>
      <c r="O24" s="1"/>
    </row>
    <row r="25" spans="1:15" x14ac:dyDescent="0.25">
      <c r="E25" s="1"/>
      <c r="F25" s="1"/>
      <c r="G25" s="1"/>
      <c r="H25" s="213"/>
      <c r="I25" s="218" t="s">
        <v>723</v>
      </c>
      <c r="J25" s="218" t="s">
        <v>724</v>
      </c>
      <c r="K25" s="218" t="s">
        <v>725</v>
      </c>
      <c r="L25" s="214"/>
      <c r="M25" s="1"/>
      <c r="N25" s="1"/>
      <c r="O25" s="1"/>
    </row>
    <row r="26" spans="1:15" x14ac:dyDescent="0.25">
      <c r="E26" s="1"/>
      <c r="F26" s="1"/>
      <c r="G26" s="1"/>
      <c r="H26" s="213"/>
      <c r="I26" s="218" t="s">
        <v>726</v>
      </c>
      <c r="J26" s="218" t="s">
        <v>727</v>
      </c>
      <c r="K26" s="218" t="s">
        <v>725</v>
      </c>
      <c r="L26" s="214"/>
      <c r="M26" s="1"/>
      <c r="N26" s="1"/>
      <c r="O26" s="1"/>
    </row>
    <row r="27" spans="1:15" ht="105.6" x14ac:dyDescent="0.25">
      <c r="E27" s="1"/>
      <c r="F27" s="1"/>
      <c r="G27" s="1"/>
      <c r="H27" s="213"/>
      <c r="I27" s="218" t="s">
        <v>728</v>
      </c>
      <c r="J27" s="218" t="s">
        <v>727</v>
      </c>
      <c r="K27" s="218" t="s">
        <v>729</v>
      </c>
      <c r="L27" s="214"/>
      <c r="M27" s="1"/>
      <c r="N27" s="1"/>
      <c r="O27" s="1"/>
    </row>
    <row r="28" spans="1:15" x14ac:dyDescent="0.25">
      <c r="E28" s="1"/>
      <c r="F28" s="1"/>
      <c r="G28" s="1"/>
      <c r="H28" s="213"/>
      <c r="I28" s="1"/>
      <c r="J28" s="1"/>
      <c r="K28" s="1"/>
      <c r="L28" s="214"/>
      <c r="M28" s="1"/>
      <c r="N28" s="1"/>
      <c r="O28" s="1"/>
    </row>
    <row r="29" spans="1:15" x14ac:dyDescent="0.25">
      <c r="E29" s="1"/>
      <c r="F29" s="1"/>
      <c r="G29" s="1"/>
      <c r="H29" s="213"/>
      <c r="I29" s="1"/>
      <c r="J29" s="1"/>
      <c r="K29" s="1"/>
      <c r="L29" s="214"/>
      <c r="M29" s="1"/>
      <c r="N29" s="1"/>
      <c r="O29" s="1"/>
    </row>
    <row r="30" spans="1:15" ht="13.8" thickBot="1" x14ac:dyDescent="0.3">
      <c r="E30" s="1"/>
      <c r="F30" s="1"/>
      <c r="G30" s="1"/>
      <c r="H30" s="215"/>
      <c r="I30" s="216"/>
      <c r="J30" s="216"/>
      <c r="K30" s="216"/>
      <c r="L30" s="217"/>
      <c r="M30" s="1"/>
      <c r="N30" s="1"/>
      <c r="O30" s="1"/>
    </row>
    <row r="31" spans="1:15" x14ac:dyDescent="0.25">
      <c r="E31" s="1"/>
      <c r="F31" s="1"/>
      <c r="G31" s="1"/>
      <c r="H31" s="1"/>
      <c r="I31" s="1"/>
      <c r="J31" s="1"/>
      <c r="K31" s="1"/>
      <c r="L31" s="1"/>
      <c r="M31" s="1"/>
      <c r="N31" s="1"/>
      <c r="O31" s="1"/>
    </row>
    <row r="32" spans="1:15" x14ac:dyDescent="0.25">
      <c r="E32" s="1"/>
      <c r="F32" s="1"/>
      <c r="G32" s="1"/>
      <c r="H32" s="1"/>
      <c r="I32" s="1"/>
      <c r="J32" s="1"/>
      <c r="K32" s="1"/>
      <c r="L32" s="1"/>
      <c r="M32" s="1"/>
      <c r="N32" s="1"/>
      <c r="O32" s="1"/>
    </row>
    <row r="33" spans="1:15" x14ac:dyDescent="0.25">
      <c r="E33" s="1"/>
      <c r="F33" s="1"/>
      <c r="G33" s="1"/>
      <c r="H33" s="1"/>
      <c r="I33" s="1"/>
      <c r="J33" s="1"/>
      <c r="K33" s="1"/>
      <c r="L33" s="1"/>
      <c r="M33" s="1"/>
      <c r="N33" s="1"/>
      <c r="O33" s="1"/>
    </row>
    <row r="34" spans="1:15" x14ac:dyDescent="0.25">
      <c r="E34" s="1"/>
      <c r="F34" s="1"/>
      <c r="G34" s="1"/>
      <c r="H34" s="1"/>
      <c r="I34" s="1"/>
      <c r="J34" s="1"/>
      <c r="K34" s="1"/>
      <c r="L34" s="1"/>
      <c r="M34" s="1"/>
      <c r="N34" s="1"/>
      <c r="O34" s="1"/>
    </row>
    <row r="35" spans="1:15" x14ac:dyDescent="0.25">
      <c r="E35" s="1"/>
      <c r="F35" s="1"/>
      <c r="G35" s="1"/>
      <c r="H35" s="1"/>
      <c r="I35" s="1"/>
      <c r="J35" s="1"/>
      <c r="K35" s="1"/>
      <c r="L35" s="1"/>
      <c r="M35" s="1"/>
      <c r="N35" s="1"/>
      <c r="O35" s="1"/>
    </row>
    <row r="36" spans="1:15" x14ac:dyDescent="0.25">
      <c r="E36" s="1"/>
      <c r="F36" s="1"/>
      <c r="G36" s="1"/>
      <c r="H36" s="1"/>
      <c r="I36" s="1"/>
      <c r="J36" s="1"/>
      <c r="K36" s="1"/>
      <c r="L36" s="1"/>
      <c r="M36" s="1"/>
      <c r="N36" s="1"/>
      <c r="O36" s="1"/>
    </row>
    <row r="37" spans="1:15" x14ac:dyDescent="0.25">
      <c r="A37" s="1"/>
      <c r="B37" s="1"/>
      <c r="C37" s="1"/>
      <c r="D37" s="1"/>
      <c r="E37" s="1"/>
      <c r="F37" s="1"/>
      <c r="G37" s="1"/>
      <c r="H37" s="1"/>
      <c r="I37" s="1"/>
      <c r="J37" s="1"/>
      <c r="K37" s="1"/>
      <c r="L37" s="1"/>
      <c r="M37" s="1"/>
      <c r="N37" s="1"/>
      <c r="O37" s="1"/>
    </row>
    <row r="38" spans="1:15" x14ac:dyDescent="0.25">
      <c r="A38" s="1"/>
      <c r="B38" s="1"/>
      <c r="C38" s="1"/>
      <c r="D38" s="1"/>
      <c r="E38" s="1"/>
      <c r="F38" s="1"/>
      <c r="G38" s="1"/>
      <c r="H38" s="1"/>
      <c r="I38" s="1"/>
      <c r="J38" s="1"/>
      <c r="K38" s="1"/>
      <c r="L38" s="1"/>
      <c r="M38" s="1"/>
      <c r="N38" s="1"/>
      <c r="O38" s="1"/>
    </row>
    <row r="39" spans="1:15" x14ac:dyDescent="0.25">
      <c r="A39" s="1"/>
      <c r="B39" s="1"/>
      <c r="C39" s="1"/>
      <c r="D39" s="1"/>
      <c r="E39" s="1"/>
      <c r="F39" s="1"/>
      <c r="G39" s="1"/>
      <c r="H39" s="1"/>
      <c r="I39" s="1"/>
      <c r="J39" s="1"/>
      <c r="K39" s="1"/>
      <c r="L39" s="1"/>
      <c r="M39" s="1"/>
      <c r="N39" s="1"/>
      <c r="O39" s="1"/>
    </row>
    <row r="40" spans="1:15" x14ac:dyDescent="0.25">
      <c r="A40" s="1"/>
      <c r="B40" s="1"/>
      <c r="C40" s="1"/>
      <c r="D40" s="1"/>
      <c r="E40" s="1"/>
      <c r="F40" s="1"/>
      <c r="G40" s="1"/>
      <c r="H40" s="1"/>
      <c r="I40" s="1"/>
      <c r="J40" s="1"/>
      <c r="K40" s="1"/>
      <c r="L40" s="1"/>
      <c r="M40" s="1"/>
      <c r="N40" s="1"/>
      <c r="O40" s="1"/>
    </row>
    <row r="41" spans="1:15" x14ac:dyDescent="0.25">
      <c r="A41" s="1"/>
      <c r="B41" s="1"/>
      <c r="C41" s="1"/>
      <c r="D41" s="1"/>
      <c r="E41" s="1"/>
      <c r="F41" s="1"/>
      <c r="G41" s="1"/>
      <c r="H41" s="1"/>
      <c r="I41" s="1"/>
      <c r="J41" s="1"/>
      <c r="K41" s="1"/>
      <c r="L41" s="1"/>
      <c r="M41" s="1"/>
      <c r="N41" s="1"/>
      <c r="O41" s="1"/>
    </row>
    <row r="42" spans="1:15" x14ac:dyDescent="0.25">
      <c r="A42" s="1"/>
      <c r="B42" s="1"/>
      <c r="C42" s="1"/>
      <c r="D42" s="1"/>
      <c r="E42" s="1"/>
      <c r="F42" s="1"/>
      <c r="G42" s="1"/>
      <c r="H42" s="1"/>
      <c r="I42" s="1"/>
      <c r="J42" s="1"/>
      <c r="K42" s="1"/>
      <c r="L42" s="1"/>
      <c r="M42" s="1"/>
      <c r="N42" s="1"/>
      <c r="O42" s="1"/>
    </row>
    <row r="43" spans="1:15" x14ac:dyDescent="0.25">
      <c r="A43" s="1"/>
      <c r="B43" s="1"/>
      <c r="C43" s="1"/>
      <c r="D43" s="1"/>
      <c r="E43" s="1"/>
      <c r="F43" s="1"/>
      <c r="G43" s="1"/>
      <c r="H43" s="1"/>
      <c r="I43" s="1"/>
      <c r="J43" s="1"/>
      <c r="K43" s="1"/>
      <c r="L43" s="1"/>
      <c r="M43" s="1"/>
      <c r="N43" s="1"/>
      <c r="O43" s="1"/>
    </row>
    <row r="44" spans="1:15" x14ac:dyDescent="0.25">
      <c r="A44" s="1"/>
      <c r="B44" s="1"/>
      <c r="C44" s="1"/>
      <c r="D44" s="1"/>
      <c r="E44" s="1"/>
      <c r="F44" s="1"/>
      <c r="G44" s="1"/>
      <c r="H44" s="1"/>
      <c r="I44" s="1"/>
      <c r="J44" s="1"/>
      <c r="K44" s="1"/>
      <c r="L44" s="1"/>
      <c r="M44" s="1"/>
      <c r="N44" s="1"/>
      <c r="O44" s="1"/>
    </row>
    <row r="45" spans="1:15" x14ac:dyDescent="0.25">
      <c r="A45" s="1"/>
      <c r="B45" s="1"/>
      <c r="C45" s="1"/>
      <c r="D45" s="1"/>
      <c r="E45" s="1"/>
      <c r="F45" s="1"/>
      <c r="G45" s="1"/>
      <c r="H45" s="1"/>
      <c r="I45" s="1"/>
      <c r="J45" s="1"/>
      <c r="K45" s="1"/>
      <c r="L45" s="1"/>
      <c r="M45" s="1"/>
      <c r="N45" s="1"/>
      <c r="O45" s="1"/>
    </row>
    <row r="46" spans="1:15" x14ac:dyDescent="0.25">
      <c r="A46" s="1"/>
      <c r="B46" s="1"/>
      <c r="C46" s="1"/>
      <c r="D46" s="1"/>
      <c r="E46" s="1"/>
      <c r="F46" s="1"/>
      <c r="G46" s="1"/>
      <c r="H46" s="1"/>
      <c r="I46" s="1"/>
      <c r="J46" s="1"/>
      <c r="K46" s="1"/>
      <c r="L46" s="1"/>
      <c r="M46" s="1"/>
      <c r="N46" s="1"/>
      <c r="O46" s="1"/>
    </row>
    <row r="47" spans="1:15" x14ac:dyDescent="0.25">
      <c r="A47" s="1"/>
      <c r="B47" s="1"/>
      <c r="C47" s="1"/>
      <c r="D47" s="1"/>
      <c r="E47" s="1"/>
      <c r="F47" s="1"/>
      <c r="G47" s="1"/>
      <c r="H47" s="1"/>
      <c r="I47" s="1"/>
      <c r="J47" s="1"/>
      <c r="K47" s="1"/>
      <c r="L47" s="1"/>
      <c r="M47" s="1"/>
      <c r="N47" s="1"/>
      <c r="O47" s="1"/>
    </row>
    <row r="48" spans="1:15" x14ac:dyDescent="0.25">
      <c r="A48" s="1"/>
      <c r="B48" s="1"/>
      <c r="C48" s="1"/>
      <c r="D48" s="1"/>
      <c r="E48" s="1"/>
      <c r="F48" s="1"/>
      <c r="G48" s="1"/>
      <c r="H48" s="1"/>
      <c r="I48" s="1"/>
      <c r="J48" s="1"/>
      <c r="K48" s="1"/>
      <c r="L48" s="1"/>
      <c r="M48" s="1"/>
      <c r="N48" s="1"/>
      <c r="O48" s="1"/>
    </row>
    <row r="49" spans="1:15" x14ac:dyDescent="0.25">
      <c r="A49" s="1"/>
      <c r="B49" s="1"/>
      <c r="C49" s="1"/>
      <c r="D49" s="1"/>
      <c r="E49" s="1"/>
      <c r="F49" s="1"/>
      <c r="G49" s="1"/>
      <c r="H49" s="1"/>
      <c r="I49" s="1"/>
      <c r="J49" s="1"/>
      <c r="K49" s="1"/>
      <c r="L49" s="1"/>
      <c r="M49" s="1"/>
      <c r="N49" s="1"/>
      <c r="O49" s="1"/>
    </row>
  </sheetData>
  <sheetProtection selectLockedCells="1" selectUnlockedCells="1"/>
  <sortState xmlns:xlrd2="http://schemas.microsoft.com/office/spreadsheetml/2017/richdata2" ref="D5:F8">
    <sortCondition ref="E5:E8"/>
  </sortState>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39997558519241921"/>
  </sheetPr>
  <dimension ref="A1:L22"/>
  <sheetViews>
    <sheetView showGridLines="0" topLeftCell="A37" workbookViewId="0">
      <selection activeCell="B20" sqref="B20"/>
    </sheetView>
    <sheetView workbookViewId="1"/>
  </sheetViews>
  <sheetFormatPr defaultRowHeight="13.2" x14ac:dyDescent="0.25"/>
  <cols>
    <col min="1" max="1" width="30" customWidth="1"/>
    <col min="2" max="2" width="125.44140625" customWidth="1"/>
  </cols>
  <sheetData>
    <row r="1" spans="1:12" x14ac:dyDescent="0.25">
      <c r="A1" s="2"/>
      <c r="B1" s="1"/>
    </row>
    <row r="2" spans="1:12" x14ac:dyDescent="0.25">
      <c r="A2" s="9" t="s">
        <v>730</v>
      </c>
      <c r="B2" s="9" t="s">
        <v>731</v>
      </c>
    </row>
    <row r="3" spans="1:12" ht="21.75" customHeight="1" x14ac:dyDescent="0.25">
      <c r="A3" s="10" t="s">
        <v>732</v>
      </c>
      <c r="B3" s="10" t="s">
        <v>733</v>
      </c>
    </row>
    <row r="4" spans="1:12" x14ac:dyDescent="0.25">
      <c r="A4" s="6"/>
      <c r="B4" s="6"/>
    </row>
    <row r="5" spans="1:12" ht="12.75" customHeight="1" x14ac:dyDescent="0.25">
      <c r="A5" s="1" t="s">
        <v>734</v>
      </c>
      <c r="B5" t="s">
        <v>735</v>
      </c>
      <c r="I5" s="11"/>
      <c r="J5" s="11"/>
      <c r="K5" s="11"/>
      <c r="L5" s="11"/>
    </row>
    <row r="6" spans="1:12" ht="12.75" customHeight="1" x14ac:dyDescent="0.25">
      <c r="A6" s="1"/>
      <c r="I6" s="11"/>
      <c r="J6" s="11"/>
      <c r="K6" s="11"/>
      <c r="L6" s="11"/>
    </row>
    <row r="7" spans="1:12" ht="12.75" customHeight="1" x14ac:dyDescent="0.25">
      <c r="A7" s="1" t="s">
        <v>736</v>
      </c>
      <c r="B7" s="226" t="s">
        <v>737</v>
      </c>
      <c r="I7" s="11"/>
      <c r="J7" s="11"/>
      <c r="K7" s="11"/>
      <c r="L7" s="11"/>
    </row>
    <row r="8" spans="1:12" ht="12.75" customHeight="1" x14ac:dyDescent="0.25">
      <c r="A8" s="1" t="s">
        <v>738</v>
      </c>
      <c r="B8" s="227"/>
      <c r="I8" s="11"/>
      <c r="J8" s="11"/>
      <c r="K8" s="11"/>
      <c r="L8" s="11"/>
    </row>
    <row r="9" spans="1:12" ht="12.75" customHeight="1" x14ac:dyDescent="0.25">
      <c r="A9" s="1" t="s">
        <v>739</v>
      </c>
      <c r="B9" s="227"/>
      <c r="I9" s="11"/>
      <c r="J9" s="11"/>
      <c r="K9" s="11"/>
      <c r="L9" s="11"/>
    </row>
    <row r="10" spans="1:12" ht="12.75" customHeight="1" x14ac:dyDescent="0.25">
      <c r="A10" s="1"/>
      <c r="I10" s="11"/>
      <c r="J10" s="11"/>
      <c r="K10" s="11"/>
      <c r="L10" s="11"/>
    </row>
    <row r="11" spans="1:12" ht="26.25" customHeight="1" x14ac:dyDescent="0.25">
      <c r="A11" s="1" t="s">
        <v>740</v>
      </c>
      <c r="B11" s="66" t="s">
        <v>737</v>
      </c>
      <c r="I11" s="11"/>
      <c r="J11" s="11"/>
      <c r="K11" s="11"/>
      <c r="L11" s="11"/>
    </row>
    <row r="12" spans="1:12" ht="12.75" customHeight="1" x14ac:dyDescent="0.25">
      <c r="A12" s="1"/>
      <c r="I12" s="11"/>
      <c r="J12" s="11"/>
      <c r="K12" s="11"/>
      <c r="L12" s="11"/>
    </row>
    <row r="13" spans="1:12" ht="25.5" customHeight="1" x14ac:dyDescent="0.25">
      <c r="A13" s="1" t="s">
        <v>741</v>
      </c>
      <c r="B13" s="66" t="s">
        <v>742</v>
      </c>
      <c r="I13" s="11"/>
      <c r="J13" s="11"/>
      <c r="K13" s="11"/>
      <c r="L13" s="11"/>
    </row>
    <row r="14" spans="1:12" ht="12.75" customHeight="1" x14ac:dyDescent="0.25">
      <c r="A14" s="1"/>
      <c r="I14" s="11"/>
      <c r="J14" s="11"/>
      <c r="K14" s="11"/>
      <c r="L14" s="11"/>
    </row>
    <row r="15" spans="1:12" ht="25.5" customHeight="1" x14ac:dyDescent="0.25">
      <c r="A15" s="1" t="s">
        <v>743</v>
      </c>
      <c r="B15" s="66" t="s">
        <v>744</v>
      </c>
      <c r="I15" s="11"/>
      <c r="J15" s="11"/>
      <c r="K15" s="11"/>
      <c r="L15" s="11"/>
    </row>
    <row r="16" spans="1:12" ht="12.75" customHeight="1" x14ac:dyDescent="0.25">
      <c r="H16" s="11"/>
      <c r="I16" s="11"/>
      <c r="J16" s="11"/>
      <c r="K16" s="11"/>
    </row>
    <row r="17" spans="1:11" ht="26.25" customHeight="1" x14ac:dyDescent="0.25">
      <c r="A17" s="1" t="s">
        <v>745</v>
      </c>
      <c r="B17" s="66" t="s">
        <v>746</v>
      </c>
      <c r="H17" s="11"/>
      <c r="I17" s="11"/>
      <c r="J17" s="11"/>
      <c r="K17" s="11"/>
    </row>
    <row r="18" spans="1:11" ht="12.75" customHeight="1" x14ac:dyDescent="0.25">
      <c r="H18" s="11"/>
      <c r="I18" s="11"/>
      <c r="J18" s="11"/>
      <c r="K18" s="11"/>
    </row>
    <row r="19" spans="1:11" ht="12.75" customHeight="1" x14ac:dyDescent="0.25">
      <c r="A19" s="1" t="s">
        <v>747</v>
      </c>
      <c r="B19" s="1" t="s">
        <v>748</v>
      </c>
      <c r="H19" s="11"/>
      <c r="I19" s="11"/>
      <c r="J19" s="11"/>
      <c r="K19" s="11"/>
    </row>
    <row r="20" spans="1:11" ht="12.75" customHeight="1" x14ac:dyDescent="0.25">
      <c r="B20" s="164" t="s">
        <v>749</v>
      </c>
      <c r="H20" s="11"/>
      <c r="I20" s="11"/>
      <c r="J20" s="11"/>
      <c r="K20" s="11"/>
    </row>
    <row r="21" spans="1:11" x14ac:dyDescent="0.25">
      <c r="B21" s="1" t="s">
        <v>750</v>
      </c>
    </row>
    <row r="22" spans="1:11" x14ac:dyDescent="0.25">
      <c r="A22" s="161" t="s">
        <v>751</v>
      </c>
      <c r="B22" s="161" t="s">
        <v>650</v>
      </c>
    </row>
  </sheetData>
  <sheetProtection selectLockedCells="1" selectUnlockedCells="1"/>
  <mergeCells count="1">
    <mergeCell ref="B7:B9"/>
  </mergeCells>
  <hyperlinks>
    <hyperlink ref="B20" r:id="rId1" display="https://www.norcocollege.edu/services/studentLife/se/Pages/supervisor.aspx" xr:uid="{00000000-0004-0000-0B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660033"/>
  </sheetPr>
  <dimension ref="A1:Z65"/>
  <sheetViews>
    <sheetView showGridLines="0" tabSelected="1" workbookViewId="0">
      <pane ySplit="3" topLeftCell="A14" activePane="bottomLeft" state="frozen"/>
      <selection activeCell="M8" sqref="M8"/>
      <selection pane="bottomLeft" activeCell="E6" sqref="E6"/>
    </sheetView>
    <sheetView tabSelected="1" topLeftCell="A31" workbookViewId="1">
      <selection activeCell="M44" sqref="M44"/>
    </sheetView>
  </sheetViews>
  <sheetFormatPr defaultRowHeight="13.2" x14ac:dyDescent="0.25"/>
  <cols>
    <col min="1" max="1" width="4.33203125" customWidth="1"/>
    <col min="2" max="2" width="37" customWidth="1"/>
    <col min="3" max="3" width="9.33203125" style="53" customWidth="1"/>
    <col min="4" max="4" width="10.44140625" style="45" customWidth="1"/>
    <col min="5" max="5" width="11.6640625" style="45" customWidth="1"/>
    <col min="6" max="6" width="14.88671875" style="55" customWidth="1"/>
    <col min="7" max="7" width="10.5546875" style="55" customWidth="1"/>
    <col min="8" max="8" width="9.109375" style="55"/>
    <col min="9" max="9" width="10.44140625" style="55" customWidth="1"/>
    <col min="10" max="10" width="4.6640625" customWidth="1"/>
    <col min="11" max="11" width="10.44140625" bestFit="1" customWidth="1"/>
    <col min="12" max="12" width="12" customWidth="1"/>
    <col min="13" max="13" width="11.6640625" customWidth="1"/>
    <col min="14" max="14" width="10.33203125" bestFit="1" customWidth="1"/>
    <col min="16" max="16" width="10.33203125" bestFit="1" customWidth="1"/>
    <col min="17" max="17" width="14.5546875" customWidth="1"/>
  </cols>
  <sheetData>
    <row r="1" spans="1:26" ht="24.6" x14ac:dyDescent="0.4">
      <c r="A1" s="64" t="s">
        <v>44</v>
      </c>
      <c r="K1" s="184"/>
      <c r="L1" s="184"/>
      <c r="M1" s="184"/>
      <c r="N1" s="184"/>
      <c r="O1" s="184"/>
      <c r="P1" s="184"/>
      <c r="Q1" s="184"/>
      <c r="R1" s="184"/>
      <c r="S1" s="184"/>
      <c r="T1" s="184"/>
      <c r="U1" s="184"/>
      <c r="V1" s="184"/>
      <c r="W1" s="184"/>
      <c r="X1" s="184"/>
      <c r="Y1" s="184"/>
      <c r="Z1" s="184"/>
    </row>
    <row r="2" spans="1:26" x14ac:dyDescent="0.25">
      <c r="A2" s="6"/>
      <c r="B2" s="6"/>
      <c r="C2" s="56"/>
      <c r="D2" s="57"/>
      <c r="E2" s="57" t="s">
        <v>45</v>
      </c>
      <c r="F2" s="58" t="s">
        <v>46</v>
      </c>
      <c r="G2" s="58" t="s">
        <v>47</v>
      </c>
      <c r="H2" s="58" t="s">
        <v>48</v>
      </c>
      <c r="I2" s="58"/>
    </row>
    <row r="3" spans="1:26" ht="13.5" customHeight="1" x14ac:dyDescent="0.25">
      <c r="A3" s="59"/>
      <c r="B3" s="59" t="s">
        <v>49</v>
      </c>
      <c r="C3" s="60" t="s">
        <v>50</v>
      </c>
      <c r="D3" s="61" t="s">
        <v>51</v>
      </c>
      <c r="E3" s="61" t="s">
        <v>52</v>
      </c>
      <c r="F3" s="62" t="s">
        <v>53</v>
      </c>
      <c r="G3" s="62" t="s">
        <v>54</v>
      </c>
      <c r="H3" s="62" t="s">
        <v>55</v>
      </c>
      <c r="I3" s="62" t="s">
        <v>56</v>
      </c>
      <c r="K3" t="s">
        <v>57</v>
      </c>
    </row>
    <row r="4" spans="1:26" ht="23.1" customHeight="1" x14ac:dyDescent="0.25">
      <c r="A4" s="73" t="s">
        <v>2</v>
      </c>
      <c r="B4" s="73"/>
      <c r="C4" s="74"/>
      <c r="D4" s="75"/>
      <c r="E4" s="75"/>
      <c r="F4" s="76"/>
      <c r="G4" s="76"/>
      <c r="H4" s="76"/>
      <c r="I4" s="76"/>
    </row>
    <row r="5" spans="1:26" ht="23.1" customHeight="1" x14ac:dyDescent="0.25">
      <c r="A5" s="1"/>
      <c r="B5" s="1" t="s">
        <v>58</v>
      </c>
      <c r="C5" s="53">
        <v>0.47499999999999998</v>
      </c>
      <c r="D5" s="45">
        <v>1</v>
      </c>
      <c r="E5" s="45" t="s">
        <v>59</v>
      </c>
      <c r="F5" s="55">
        <f>IF($B5="","",ROUND((VLOOKUP($B5,'Classified Salary Schedule'!$A$5:$G$184,'Total Cost of Position'!$D5+2))*$C5,0))</f>
        <v>42790</v>
      </c>
      <c r="G5" s="55">
        <f>IF($B5="","",ROUND(VLOOKUP($E5,'RATE SHEET'!$E$5:$F$8,2)*'Total Cost of Position'!$F5,0))</f>
        <v>16821</v>
      </c>
      <c r="H5" s="55">
        <f>IF($C5&lt;0.5,0,ROUND($C5*'RATE SHEET'!$B$19,0))</f>
        <v>0</v>
      </c>
      <c r="I5" s="55">
        <f t="shared" ref="I5" si="0">SUM(F5:H5)</f>
        <v>59611</v>
      </c>
      <c r="K5" s="16">
        <f>I5/2</f>
        <v>29805.5</v>
      </c>
      <c r="L5" s="174"/>
      <c r="N5" s="156"/>
      <c r="P5" s="16"/>
      <c r="Q5" s="222"/>
    </row>
    <row r="6" spans="1:26" ht="23.1" customHeight="1" x14ac:dyDescent="0.25">
      <c r="A6" s="1"/>
      <c r="B6" t="s">
        <v>60</v>
      </c>
      <c r="C6" s="53">
        <v>1</v>
      </c>
      <c r="D6" s="45">
        <v>5</v>
      </c>
      <c r="E6" s="45" t="str">
        <f t="shared" ref="E6:E9" si="1">IF($B6="","",IF($C6&lt;0.5,"A1","P1"))</f>
        <v>P1</v>
      </c>
      <c r="F6" s="55">
        <f>IF($B6="","",ROUND((VLOOKUP($B6,'Classified Salary Schedule'!$A$5:$G$184,'Total Cost of Position'!$D6+2))*$C6,0))</f>
        <v>105252</v>
      </c>
      <c r="G6" s="55">
        <f>IF($B6="","",ROUND(VLOOKUP($E6,'RATE SHEET'!$E$5:$F$8,2)*'Total Cost of Position'!$F6,0))</f>
        <v>41375</v>
      </c>
      <c r="H6" s="55">
        <f>IF($C6&lt;0.5,0,ROUND($C6*'RATE SHEET'!$B$19,0))</f>
        <v>42152</v>
      </c>
      <c r="I6" s="55">
        <f t="shared" ref="I6" si="2">SUM(F6:H6)</f>
        <v>188779</v>
      </c>
      <c r="J6" s="1"/>
      <c r="K6" s="16"/>
      <c r="L6" s="174"/>
      <c r="P6" s="16"/>
    </row>
    <row r="7" spans="1:26" ht="23.1" customHeight="1" x14ac:dyDescent="0.25">
      <c r="A7" s="1"/>
      <c r="B7" t="s">
        <v>61</v>
      </c>
      <c r="C7" s="53">
        <v>1</v>
      </c>
      <c r="D7" s="45">
        <v>4</v>
      </c>
      <c r="E7" s="45" t="str">
        <f t="shared" si="1"/>
        <v>P1</v>
      </c>
      <c r="F7" s="55">
        <f>IF($B7="","",ROUND((VLOOKUP($B7,'Classified Salary Schedule'!$A$5:$G$184,'Total Cost of Position'!$D7+2))*$C7,0))</f>
        <v>104388</v>
      </c>
      <c r="G7" s="55">
        <f>IF($B7="","",ROUND(VLOOKUP($E7,'RATE SHEET'!$E$5:$F$8,2)*'Total Cost of Position'!$F7,0))</f>
        <v>41035</v>
      </c>
      <c r="H7" s="55">
        <f>IF($C7&lt;0.5,0,ROUND($C7*'RATE SHEET'!$B$19,0))</f>
        <v>42152</v>
      </c>
      <c r="I7" s="55">
        <f t="shared" ref="I7:I9" si="3">SUM(F7:H7)</f>
        <v>187575</v>
      </c>
      <c r="L7" s="174"/>
      <c r="P7" s="16"/>
    </row>
    <row r="8" spans="1:26" ht="23.1" customHeight="1" x14ac:dyDescent="0.25">
      <c r="A8" s="1"/>
      <c r="C8" s="53">
        <v>1</v>
      </c>
      <c r="E8" s="45" t="str">
        <f t="shared" si="1"/>
        <v/>
      </c>
      <c r="F8" s="55" t="str">
        <f>IF($B8="","",ROUND((VLOOKUP($B8,'Classified Salary Schedule'!$A$5:$G$184,'Total Cost of Position'!$D8+2))*$C8,0))</f>
        <v/>
      </c>
      <c r="G8" s="55" t="str">
        <f>IF($B8="","",ROUND(VLOOKUP($E8,'RATE SHEET'!$E$5:$F$8,2)*'Total Cost of Position'!$F8,0))</f>
        <v/>
      </c>
      <c r="H8" s="55">
        <f>IF($C8&lt;0.5,0,ROUND($C8*'RATE SHEET'!$B$19,0))</f>
        <v>42152</v>
      </c>
      <c r="I8" s="55">
        <f t="shared" si="3"/>
        <v>42152</v>
      </c>
      <c r="P8" s="16"/>
    </row>
    <row r="9" spans="1:26" ht="23.1" customHeight="1" x14ac:dyDescent="0.25">
      <c r="A9" s="1"/>
      <c r="C9" s="53">
        <v>1</v>
      </c>
      <c r="E9" s="45" t="str">
        <f t="shared" si="1"/>
        <v/>
      </c>
      <c r="F9" s="55" t="str">
        <f>IF($B9="","",ROUND((VLOOKUP($B9,'Classified Salary Schedule'!$A$5:$G$184,'Total Cost of Position'!$D9+2))*$C9,0))</f>
        <v/>
      </c>
      <c r="G9" s="55" t="str">
        <f>IF($B9="","",ROUND(VLOOKUP($E9,'RATE SHEET'!$E$5:$F$8,2)*'Total Cost of Position'!$F9,0))</f>
        <v/>
      </c>
      <c r="H9" s="55">
        <f>IF($C9&lt;0.5,0,ROUND($C9*'RATE SHEET'!$B$19,0))</f>
        <v>42152</v>
      </c>
      <c r="I9" s="55">
        <f t="shared" si="3"/>
        <v>42152</v>
      </c>
    </row>
    <row r="10" spans="1:26" ht="23.1" customHeight="1" x14ac:dyDescent="0.25">
      <c r="A10" s="77"/>
      <c r="B10" s="78"/>
      <c r="C10" s="79"/>
      <c r="D10" s="80"/>
      <c r="E10" s="81" t="s">
        <v>62</v>
      </c>
      <c r="F10" s="76">
        <f>SUM(F5:F9)</f>
        <v>252430</v>
      </c>
      <c r="G10" s="76">
        <f t="shared" ref="G10:I10" si="4">SUM(G5:G9)</f>
        <v>99231</v>
      </c>
      <c r="H10" s="76">
        <f t="shared" si="4"/>
        <v>168608</v>
      </c>
      <c r="I10" s="76">
        <f t="shared" si="4"/>
        <v>520269</v>
      </c>
    </row>
    <row r="11" spans="1:26" ht="21" customHeight="1" x14ac:dyDescent="0.25">
      <c r="A11" s="1"/>
    </row>
    <row r="12" spans="1:26" ht="23.1" customHeight="1" x14ac:dyDescent="0.25">
      <c r="A12" s="71" t="s">
        <v>3</v>
      </c>
      <c r="B12" s="116"/>
      <c r="C12" s="117"/>
      <c r="D12" s="118"/>
      <c r="E12" s="118"/>
      <c r="F12" s="119"/>
      <c r="G12" s="119"/>
      <c r="H12" s="119"/>
      <c r="I12" s="119"/>
    </row>
    <row r="13" spans="1:26" ht="23.1" customHeight="1" x14ac:dyDescent="0.25">
      <c r="A13" s="1"/>
      <c r="B13" s="1" t="s">
        <v>63</v>
      </c>
      <c r="C13" s="53">
        <v>1</v>
      </c>
      <c r="D13" s="45">
        <v>3</v>
      </c>
      <c r="E13" s="45" t="str">
        <f>IF($B13="","",IF($C13&lt;0.5,"A1","P1"))</f>
        <v>P1</v>
      </c>
      <c r="F13" s="55">
        <f>IF($B13="","",ROUND((VLOOKUP($B13,'CL Confidential Salary Schedule'!$A$5:$G$13,'Total Cost of Position'!$D13+2))*$C13,0))</f>
        <v>117576</v>
      </c>
      <c r="G13" s="55">
        <f>IF($B13="","",ROUND(VLOOKUP($E13,'RATE SHEET'!$E$5:$F$8,2)*'Total Cost of Position'!$F13,0))</f>
        <v>46219</v>
      </c>
      <c r="H13" s="55">
        <f>IF($C13&lt;0.5,0,ROUND($C13*'RATE SHEET'!$B$19,0))</f>
        <v>42152</v>
      </c>
      <c r="I13" s="55">
        <f t="shared" ref="I13" si="5">SUM(F13:H13)</f>
        <v>205947</v>
      </c>
      <c r="K13" s="163"/>
    </row>
    <row r="14" spans="1:26" ht="23.1" customHeight="1" x14ac:dyDescent="0.25">
      <c r="A14" s="1"/>
      <c r="B14" t="s">
        <v>64</v>
      </c>
      <c r="C14" s="53">
        <v>1</v>
      </c>
      <c r="D14" s="45">
        <v>5</v>
      </c>
      <c r="E14" s="45" t="str">
        <f t="shared" ref="E14:E15" si="6">IF($B14="","",IF($C14&lt;0.5,"A1","P1"))</f>
        <v>P1</v>
      </c>
      <c r="F14" s="55">
        <f>IF($B14="","",ROUND((VLOOKUP($B14,'CL Confidential Salary Schedule'!$A$5:$G$13,'Total Cost of Position'!$D14+2))*$C14,0))</f>
        <v>136656</v>
      </c>
      <c r="G14" s="55">
        <f>IF($B14="","",ROUND(VLOOKUP($E14,'RATE SHEET'!$E$5:$F$8,2)*'Total Cost of Position'!$F14,0))</f>
        <v>53719</v>
      </c>
      <c r="H14" s="55">
        <f>IF($C14&lt;0.5,0,ROUND($C14*'RATE SHEET'!$B$19,0))</f>
        <v>42152</v>
      </c>
      <c r="I14" s="55">
        <f t="shared" ref="I14:I15" si="7">SUM(F14:H14)</f>
        <v>232527</v>
      </c>
    </row>
    <row r="15" spans="1:26" ht="23.1" customHeight="1" x14ac:dyDescent="0.25">
      <c r="A15" s="1"/>
      <c r="B15" t="s">
        <v>65</v>
      </c>
      <c r="C15" s="53">
        <v>1</v>
      </c>
      <c r="D15" s="45">
        <v>5</v>
      </c>
      <c r="E15" s="45" t="str">
        <f t="shared" si="6"/>
        <v>P1</v>
      </c>
      <c r="F15" s="55">
        <f>IF($B15="","",ROUND((VLOOKUP($B15,'CL Confidential Salary Schedule'!$A$5:$G$13,'Total Cost of Position'!$D15+2))*$C15,0))</f>
        <v>117240</v>
      </c>
      <c r="G15" s="55">
        <f>IF($B15="","",ROUND(VLOOKUP($E15,'RATE SHEET'!$E$5:$F$8,2)*'Total Cost of Position'!$F15,0))</f>
        <v>46087</v>
      </c>
      <c r="H15" s="55">
        <f>IF($C15&lt;0.5,0,ROUND($C15*'RATE SHEET'!$B$19,0))</f>
        <v>42152</v>
      </c>
      <c r="I15" s="55">
        <f t="shared" si="7"/>
        <v>205479</v>
      </c>
    </row>
    <row r="16" spans="1:26" ht="23.1" customHeight="1" x14ac:dyDescent="0.25">
      <c r="A16" s="121"/>
      <c r="B16" s="116"/>
      <c r="C16" s="117"/>
      <c r="D16" s="118"/>
      <c r="E16" s="122" t="s">
        <v>66</v>
      </c>
      <c r="F16" s="72">
        <f>SUM(F13:F15)</f>
        <v>371472</v>
      </c>
      <c r="G16" s="72">
        <f t="shared" ref="G16:I16" si="8">SUM(G13:G15)</f>
        <v>146025</v>
      </c>
      <c r="H16" s="72">
        <f t="shared" si="8"/>
        <v>126456</v>
      </c>
      <c r="I16" s="72">
        <f t="shared" si="8"/>
        <v>643953</v>
      </c>
    </row>
    <row r="17" spans="1:20" ht="23.1" customHeight="1" x14ac:dyDescent="0.25">
      <c r="A17" s="1"/>
    </row>
    <row r="18" spans="1:20" ht="23.1" customHeight="1" x14ac:dyDescent="0.25">
      <c r="A18" s="69" t="s">
        <v>67</v>
      </c>
      <c r="B18" s="85"/>
      <c r="C18" s="86"/>
      <c r="D18" s="87"/>
      <c r="E18" s="87"/>
      <c r="F18" s="88"/>
      <c r="G18" s="88"/>
      <c r="H18" s="88"/>
      <c r="I18" s="88"/>
    </row>
    <row r="19" spans="1:20" ht="23.1" customHeight="1" x14ac:dyDescent="0.25">
      <c r="A19" s="1"/>
      <c r="B19" t="s">
        <v>68</v>
      </c>
      <c r="C19" s="53">
        <v>1</v>
      </c>
      <c r="D19" s="45">
        <v>5</v>
      </c>
      <c r="E19" s="45" t="str">
        <f>IF($B19="","","S1")</f>
        <v>S1</v>
      </c>
      <c r="F19" s="55">
        <f>IF($B19="","",ROUND((VLOOKUP($B19,'Administrator Job Titles'!$A$2:$G$186,'Total Cost of Position'!$D19+2))*$C19,0))</f>
        <v>144737</v>
      </c>
      <c r="G19" s="55">
        <f>IF($B19="","",ROUND(VLOOKUP($E19,'RATE SHEET'!$E$5:$F$8,2)*'Total Cost of Position'!$F19,0))</f>
        <v>36763</v>
      </c>
      <c r="H19" s="55">
        <f>IF($C19&lt;0.5,0,ROUND($C19*'RATE SHEET'!$B$19,0))</f>
        <v>42152</v>
      </c>
      <c r="I19" s="55">
        <f t="shared" ref="I19" si="9">SUM(F19:H19)</f>
        <v>223652</v>
      </c>
      <c r="K19" s="163"/>
      <c r="L19" s="58"/>
    </row>
    <row r="20" spans="1:20" ht="23.1" customHeight="1" x14ac:dyDescent="0.25">
      <c r="A20" s="1"/>
      <c r="B20" t="s">
        <v>69</v>
      </c>
      <c r="C20" s="53">
        <v>1</v>
      </c>
      <c r="D20" s="45">
        <v>5</v>
      </c>
      <c r="E20" s="45" t="str">
        <f t="shared" ref="E20:E21" si="10">IF($B20="","","S1")</f>
        <v>S1</v>
      </c>
      <c r="F20" s="55">
        <f>IF($B20="","",ROUND((VLOOKUP($B20,'Administrator Job Titles'!$A$2:$G$186,'Total Cost of Position'!$D20+2))*$C20,0))</f>
        <v>242110</v>
      </c>
      <c r="G20" s="55">
        <f>IF($B20="","",ROUND(VLOOKUP($E20,'RATE SHEET'!$E$5:$F$8,2)*'Total Cost of Position'!$F20,0))</f>
        <v>61496</v>
      </c>
      <c r="H20" s="55">
        <f>IF($C20&lt;0.5,0,ROUND($C20*'RATE SHEET'!$B$19,0))</f>
        <v>42152</v>
      </c>
      <c r="I20" s="55">
        <f t="shared" ref="I20:I21" si="11">SUM(F20:H20)</f>
        <v>345758</v>
      </c>
      <c r="K20" s="16"/>
    </row>
    <row r="21" spans="1:20" ht="23.1" customHeight="1" x14ac:dyDescent="0.25">
      <c r="A21" s="1"/>
      <c r="B21" t="s">
        <v>70</v>
      </c>
      <c r="C21" s="53">
        <v>1</v>
      </c>
      <c r="D21" s="45">
        <v>3</v>
      </c>
      <c r="E21" s="45" t="str">
        <f t="shared" si="10"/>
        <v>S1</v>
      </c>
      <c r="F21" s="55">
        <f>IF($B21="","",ROUND((VLOOKUP($B21,'Administrator Job Titles'!$A$2:$G$186,'Total Cost of Position'!$D21+2))*$C21,0))</f>
        <v>188324</v>
      </c>
      <c r="G21" s="55">
        <f>IF($B21="","",ROUND(VLOOKUP($E21,'RATE SHEET'!$E$5:$F$8,2)*'Total Cost of Position'!$F21,0))</f>
        <v>47834</v>
      </c>
      <c r="H21" s="55">
        <f>IF($C21&lt;0.5,0,ROUND($C21*'RATE SHEET'!$B$19,0))</f>
        <v>42152</v>
      </c>
      <c r="I21" s="55">
        <f t="shared" si="11"/>
        <v>278310</v>
      </c>
    </row>
    <row r="22" spans="1:20" ht="23.1" customHeight="1" x14ac:dyDescent="0.25">
      <c r="A22" s="90"/>
      <c r="B22" s="85"/>
      <c r="C22" s="86"/>
      <c r="D22" s="87"/>
      <c r="E22" s="89" t="s">
        <v>71</v>
      </c>
      <c r="F22" s="70">
        <f>SUM(F19:F21)</f>
        <v>575171</v>
      </c>
      <c r="G22" s="70">
        <f t="shared" ref="G22:I22" si="12">SUM(G19:G21)</f>
        <v>146093</v>
      </c>
      <c r="H22" s="70">
        <f t="shared" si="12"/>
        <v>126456</v>
      </c>
      <c r="I22" s="70">
        <f t="shared" si="12"/>
        <v>847720</v>
      </c>
    </row>
    <row r="23" spans="1:20" ht="23.1" customHeight="1" x14ac:dyDescent="0.25">
      <c r="A23" s="1"/>
      <c r="C23" s="56"/>
      <c r="D23" s="57"/>
      <c r="E23" s="57"/>
      <c r="F23" s="58"/>
      <c r="G23" s="58"/>
      <c r="H23" s="58"/>
      <c r="I23" s="58"/>
    </row>
    <row r="24" spans="1:20" ht="23.1" customHeight="1" x14ac:dyDescent="0.25">
      <c r="A24" s="67" t="s">
        <v>5</v>
      </c>
      <c r="B24" s="82"/>
      <c r="C24" s="82"/>
      <c r="D24" s="82"/>
      <c r="E24" s="82"/>
      <c r="F24" s="82"/>
      <c r="G24" s="82"/>
      <c r="H24" s="82"/>
      <c r="I24" s="82"/>
    </row>
    <row r="25" spans="1:20" ht="23.1" customHeight="1" x14ac:dyDescent="0.25">
      <c r="A25" s="1"/>
      <c r="B25" t="s">
        <v>72</v>
      </c>
      <c r="C25" s="53">
        <v>1</v>
      </c>
      <c r="D25" s="45">
        <v>3</v>
      </c>
      <c r="E25" s="45" t="str">
        <f>IF($B25="","","P1")</f>
        <v>P1</v>
      </c>
      <c r="F25" s="55">
        <f>IF($B25="","",ROUND((VLOOKUP($B25,'Administrator Job Titles'!$A$2:$G$186,'Total Cost of Position'!$D25+2))*$C25,0))</f>
        <v>143057</v>
      </c>
      <c r="G25" s="55">
        <f>IF($B25="","",ROUND(VLOOKUP($E25,'RATE SHEET'!$E$5:$F$8,2)*'Total Cost of Position'!$F25,0))</f>
        <v>56236</v>
      </c>
      <c r="H25" s="55">
        <f>IF($C25&lt;0.5,0,ROUND($C25*'RATE SHEET'!$B$19,0))</f>
        <v>42152</v>
      </c>
      <c r="I25" s="55">
        <f t="shared" ref="I25:I27" si="13">SUM(F25:H25)</f>
        <v>241445</v>
      </c>
      <c r="K25" s="156"/>
    </row>
    <row r="26" spans="1:20" ht="23.1" customHeight="1" x14ac:dyDescent="0.25">
      <c r="A26" s="1"/>
      <c r="B26" t="s">
        <v>73</v>
      </c>
      <c r="C26" s="53">
        <v>1</v>
      </c>
      <c r="D26" s="45">
        <v>3</v>
      </c>
      <c r="E26" s="45" t="str">
        <f>IF($B26="","","P1")</f>
        <v>P1</v>
      </c>
      <c r="F26" s="55">
        <f>IF($B26="","",ROUND((VLOOKUP($B26,'Administrator Job Titles'!$A$2:$G$186,'Total Cost of Position'!$D26+2))*$C26,0))</f>
        <v>149806</v>
      </c>
      <c r="G26" s="55">
        <f>IF($B26="","",ROUND(VLOOKUP($E26,'RATE SHEET'!$E$5:$F$8,2)*'Total Cost of Position'!$F26,0))</f>
        <v>58889</v>
      </c>
      <c r="H26" s="55">
        <f>IF($C26&lt;0.5,0,ROUND($C26*'RATE SHEET'!$B$19,0))</f>
        <v>42152</v>
      </c>
      <c r="I26" s="55">
        <f t="shared" si="13"/>
        <v>250847</v>
      </c>
      <c r="K26" s="156"/>
    </row>
    <row r="27" spans="1:20" ht="23.1" customHeight="1" x14ac:dyDescent="0.25">
      <c r="A27" s="1"/>
      <c r="B27" t="s">
        <v>74</v>
      </c>
      <c r="C27" s="53">
        <v>1</v>
      </c>
      <c r="D27" s="45">
        <v>3</v>
      </c>
      <c r="E27" s="45" t="str">
        <f>IF($B27="","","P1")</f>
        <v>P1</v>
      </c>
      <c r="F27" s="55">
        <f>IF($B27="","",ROUND((VLOOKUP($B27,'Administrator Job Titles'!$A$2:$G$186,'Total Cost of Position'!$D27+2))*$C27,0))</f>
        <v>131172</v>
      </c>
      <c r="G27" s="55">
        <f>IF($B27="","",ROUND(VLOOKUP($E27,'RATE SHEET'!$E$5:$F$8,2)*'Total Cost of Position'!$F27,0))</f>
        <v>51564</v>
      </c>
      <c r="H27" s="55">
        <f>IF($C27&lt;0.5,0,ROUND($C27*'RATE SHEET'!$B$19,0))</f>
        <v>42152</v>
      </c>
      <c r="I27" s="55">
        <f t="shared" si="13"/>
        <v>224888</v>
      </c>
    </row>
    <row r="28" spans="1:20" ht="23.1" customHeight="1" x14ac:dyDescent="0.25">
      <c r="A28" s="123"/>
      <c r="B28" s="82"/>
      <c r="C28" s="83"/>
      <c r="D28" s="84"/>
      <c r="E28" s="124" t="s">
        <v>75</v>
      </c>
      <c r="F28" s="68">
        <f>SUM(F25:F27)</f>
        <v>424035</v>
      </c>
      <c r="G28" s="68">
        <f t="shared" ref="G28:I28" si="14">SUM(G25:G27)</f>
        <v>166689</v>
      </c>
      <c r="H28" s="68">
        <f t="shared" si="14"/>
        <v>126456</v>
      </c>
      <c r="I28" s="68">
        <f t="shared" si="14"/>
        <v>717180</v>
      </c>
    </row>
    <row r="29" spans="1:20" ht="23.1" customHeight="1" x14ac:dyDescent="0.25">
      <c r="A29" s="1"/>
    </row>
    <row r="30" spans="1:20" ht="23.1" customHeight="1" x14ac:dyDescent="0.25">
      <c r="A30" s="9" t="s">
        <v>17</v>
      </c>
      <c r="B30" s="97"/>
      <c r="C30" s="98"/>
      <c r="D30" s="115"/>
      <c r="E30" s="99"/>
      <c r="F30" s="100"/>
      <c r="G30" s="100"/>
      <c r="H30" s="100"/>
      <c r="I30" s="100"/>
    </row>
    <row r="31" spans="1:20" ht="23.1" customHeight="1" x14ac:dyDescent="0.25">
      <c r="A31" s="63">
        <v>1</v>
      </c>
      <c r="B31" t="s">
        <v>17</v>
      </c>
      <c r="C31" s="53">
        <f>IF($B31="",0,1)</f>
        <v>1</v>
      </c>
      <c r="D31" s="63" t="str">
        <f>IF($B31="","","H-6")</f>
        <v>H-6</v>
      </c>
      <c r="E31" s="45" t="str">
        <f>IF($B31="","","S1")</f>
        <v>S1</v>
      </c>
      <c r="F31" s="55">
        <f>IF($B31="","",'TCP Full Time Fac'!$C$1*$A$31)</f>
        <v>135587</v>
      </c>
      <c r="G31" s="55">
        <f>IF($B31="","",SUM('TCP Full Time Fac'!$C$2:$C$7)*$A$31)</f>
        <v>34439</v>
      </c>
      <c r="H31" s="55">
        <f>IF($B31="","",'TCP Full Time Fac'!$C$8*$A$31)</f>
        <v>42151.799999999996</v>
      </c>
      <c r="I31" s="55">
        <f t="shared" ref="I31:I32" si="15">SUM(F31:H31)</f>
        <v>212177.8</v>
      </c>
      <c r="K31" s="16"/>
      <c r="L31" s="16"/>
    </row>
    <row r="32" spans="1:20" ht="23.1" customHeight="1" x14ac:dyDescent="0.25">
      <c r="A32" s="1"/>
      <c r="B32" s="1"/>
      <c r="D32" s="63" t="str">
        <f>IF($B32="","","H-6")</f>
        <v/>
      </c>
      <c r="E32" s="45" t="str">
        <f>IF($B32="","","S1")</f>
        <v/>
      </c>
      <c r="F32" s="55" t="str">
        <f>IF($B32="","",'TCP Full Time Fac'!$C$1*$A$31)</f>
        <v/>
      </c>
      <c r="G32" s="55" t="str">
        <f>IF($B32="","",SUM('TCP Full Time Fac'!$C$2:$C$7)*$A$31)</f>
        <v/>
      </c>
      <c r="H32" s="55" t="str">
        <f>IF($B32="","",'TCP Full Time Fac'!$C$8*$A$31)</f>
        <v/>
      </c>
      <c r="I32" s="55">
        <f t="shared" si="15"/>
        <v>0</v>
      </c>
      <c r="R32">
        <f>15*3</f>
        <v>45</v>
      </c>
      <c r="S32">
        <v>18</v>
      </c>
      <c r="T32">
        <f>S32*R32</f>
        <v>810</v>
      </c>
    </row>
    <row r="33" spans="1:16" ht="23.1" customHeight="1" x14ac:dyDescent="0.25">
      <c r="A33" s="110" t="s">
        <v>76</v>
      </c>
      <c r="B33" s="111"/>
      <c r="C33" s="112"/>
      <c r="D33" s="113"/>
      <c r="E33" s="113"/>
      <c r="F33" s="114"/>
      <c r="G33" s="114"/>
      <c r="H33" s="114"/>
      <c r="I33" s="114"/>
    </row>
    <row r="34" spans="1:16" ht="23.1" customHeight="1" x14ac:dyDescent="0.25">
      <c r="A34" s="63">
        <v>1</v>
      </c>
      <c r="B34" s="1" t="s">
        <v>77</v>
      </c>
      <c r="C34" s="55">
        <v>54</v>
      </c>
      <c r="E34" s="45" t="str">
        <f>IF($B34="","","S1")</f>
        <v>S1</v>
      </c>
      <c r="F34" s="55">
        <f>IF($B34="Part Time Faculty - Lecture",ROUND('TCP Assoc Fac'!$R$4*$A$34*$C$34,0),"")</f>
        <v>6579</v>
      </c>
      <c r="G34" s="91">
        <f>IF($B34="","",ROUND('Total Cost of Position'!$F$34*'RATE SHEET'!$F$8,0))</f>
        <v>1671</v>
      </c>
      <c r="H34" s="55">
        <f>0</f>
        <v>0</v>
      </c>
      <c r="I34" s="55">
        <f>SUM(F34:H34)</f>
        <v>8250</v>
      </c>
      <c r="K34" s="223"/>
      <c r="L34" s="223"/>
    </row>
    <row r="35" spans="1:16" ht="23.1" customHeight="1" x14ac:dyDescent="0.25">
      <c r="A35" s="63">
        <v>1</v>
      </c>
      <c r="B35" s="1" t="s">
        <v>78</v>
      </c>
      <c r="C35" s="55">
        <v>18</v>
      </c>
      <c r="E35" s="45" t="str">
        <f>IF($B35="","","S1")</f>
        <v>S1</v>
      </c>
      <c r="F35" s="55">
        <f>IF($B35="Part Time Faculty - Lab",ROUND('TCP Assoc Fac'!$R$5*$A$35*$C$35,0),"")</f>
        <v>1752</v>
      </c>
      <c r="G35" s="91">
        <f>IF($B35="","",ROUND('Total Cost of Position'!$F$35*'RATE SHEET'!$F$8,0))</f>
        <v>445</v>
      </c>
      <c r="H35" s="55">
        <f>0</f>
        <v>0</v>
      </c>
      <c r="I35" s="55">
        <f>SUM(F35:H35)</f>
        <v>2197</v>
      </c>
      <c r="K35" s="223"/>
      <c r="M35" s="163"/>
    </row>
    <row r="36" spans="1:16" ht="23.1" customHeight="1" x14ac:dyDescent="0.25">
      <c r="A36" s="110"/>
      <c r="B36" s="111"/>
      <c r="C36" s="112"/>
      <c r="D36" s="113"/>
      <c r="E36" s="149" t="s">
        <v>79</v>
      </c>
      <c r="F36" s="150">
        <f>SUM(F34:F35)</f>
        <v>8331</v>
      </c>
      <c r="G36" s="150">
        <f t="shared" ref="G36:I36" si="16">SUM(G34:G35)</f>
        <v>2116</v>
      </c>
      <c r="H36" s="150">
        <f t="shared" si="16"/>
        <v>0</v>
      </c>
      <c r="I36" s="150">
        <f t="shared" si="16"/>
        <v>10447</v>
      </c>
    </row>
    <row r="37" spans="1:16" ht="23.1" customHeight="1" x14ac:dyDescent="0.25">
      <c r="A37" s="63"/>
    </row>
    <row r="38" spans="1:16" ht="23.1" customHeight="1" x14ac:dyDescent="0.25">
      <c r="A38" s="101" t="s">
        <v>18</v>
      </c>
      <c r="B38" s="102"/>
      <c r="C38" s="103"/>
      <c r="D38" s="120"/>
      <c r="E38" s="104"/>
      <c r="F38" s="105"/>
      <c r="G38" s="105"/>
      <c r="H38" s="105"/>
      <c r="I38" s="105"/>
    </row>
    <row r="39" spans="1:16" ht="23.1" customHeight="1" x14ac:dyDescent="0.25">
      <c r="A39" s="63">
        <v>1</v>
      </c>
      <c r="B39" s="1" t="s">
        <v>18</v>
      </c>
      <c r="C39" s="53">
        <v>1</v>
      </c>
      <c r="D39" s="63" t="str">
        <f>IF($B39="","","H-6")</f>
        <v>H-6</v>
      </c>
      <c r="E39" s="45" t="str">
        <f>IF($B39="","","S1")</f>
        <v>S1</v>
      </c>
      <c r="F39" s="55">
        <f>IF($B39="","",'TCP Full Time CounsLib'!$C$1*$A$39)</f>
        <v>143291</v>
      </c>
      <c r="G39" s="55">
        <f>IF($B39="","",SUM('TCP Full Time CounsLib'!$C$2:$C$7)*$A$39)</f>
        <v>36398</v>
      </c>
      <c r="H39" s="55">
        <f>IF($B39="","",'TCP Full Time CounsLib'!$C$9*$A$39)</f>
        <v>42151.799999999996</v>
      </c>
      <c r="I39" s="55">
        <f t="shared" ref="I39" si="17">SUM(F39:H39)</f>
        <v>221840.8</v>
      </c>
      <c r="J39" s="178"/>
      <c r="M39" s="224"/>
    </row>
    <row r="40" spans="1:16" ht="23.1" customHeight="1" x14ac:dyDescent="0.25">
      <c r="A40" s="1"/>
      <c r="D40" s="63"/>
      <c r="M40" s="224"/>
    </row>
    <row r="41" spans="1:16" ht="23.1" customHeight="1" x14ac:dyDescent="0.25">
      <c r="A41" s="92" t="s">
        <v>33</v>
      </c>
      <c r="B41" s="93"/>
      <c r="C41" s="94"/>
      <c r="D41" s="95"/>
      <c r="E41" s="95"/>
      <c r="F41" s="96"/>
      <c r="G41" s="96"/>
      <c r="H41" s="96"/>
      <c r="I41" s="96"/>
      <c r="M41" s="224"/>
      <c r="O41" s="176"/>
      <c r="P41" s="176"/>
    </row>
    <row r="42" spans="1:16" ht="23.1" customHeight="1" x14ac:dyDescent="0.25">
      <c r="A42" s="63">
        <v>1</v>
      </c>
      <c r="B42" s="1" t="s">
        <v>33</v>
      </c>
      <c r="C42" s="54">
        <v>20</v>
      </c>
      <c r="D42" s="175">
        <f>+'TCP Assoc Fac'!C4</f>
        <v>121.84</v>
      </c>
      <c r="E42" s="45" t="str">
        <f>IF($B42="","","S1")</f>
        <v>S1</v>
      </c>
      <c r="F42" s="55">
        <f>IF($B42="","",ROUND('TCP Assoc Fac'!$C$4*'Total Cost of Position'!$C$42,0)*$A$42)</f>
        <v>2437</v>
      </c>
      <c r="G42" s="55">
        <f>IF($B42="","",ROUND('Total Cost of Position'!$F$42*'RATE SHEET'!$F$8,0))</f>
        <v>619</v>
      </c>
      <c r="H42" s="55">
        <f>0</f>
        <v>0</v>
      </c>
      <c r="I42" s="55">
        <f>SUM(F42:H42)</f>
        <v>3056</v>
      </c>
      <c r="K42" s="163"/>
      <c r="M42" s="224"/>
    </row>
    <row r="43" spans="1:16" ht="23.1" customHeight="1" x14ac:dyDescent="0.25">
      <c r="A43" s="63"/>
      <c r="C43" s="54"/>
      <c r="M43" s="224"/>
    </row>
    <row r="44" spans="1:16" ht="23.1" customHeight="1" x14ac:dyDescent="0.25">
      <c r="A44" s="106" t="s">
        <v>80</v>
      </c>
      <c r="B44" s="107"/>
      <c r="C44" s="126"/>
      <c r="D44" s="127"/>
      <c r="E44" s="108"/>
      <c r="F44" s="127"/>
      <c r="G44" s="127"/>
      <c r="H44" s="109"/>
      <c r="I44" s="127"/>
      <c r="M44" s="224"/>
    </row>
    <row r="45" spans="1:16" ht="23.1" customHeight="1" x14ac:dyDescent="0.25">
      <c r="A45" s="1"/>
      <c r="B45" t="s">
        <v>81</v>
      </c>
      <c r="C45" s="52">
        <v>10</v>
      </c>
      <c r="D45" s="52">
        <f>IF($B45="","",VLOOKUP($B45,'Short Term NonClassified Titles'!$A$1:$B$118,2))</f>
        <v>35</v>
      </c>
      <c r="E45" s="45" t="str">
        <f>IF($B45="","","A1")</f>
        <v>A1</v>
      </c>
      <c r="F45" s="52">
        <f>IF($B45="","",ROUND($D45*$C45,0))</f>
        <v>350</v>
      </c>
      <c r="G45" s="52">
        <f>IF($B45="","",ROUND(VLOOKUP($E45,'RATE SHEET'!$E$5:$F$8,2)*'Total Cost of Position'!$F45,0))</f>
        <v>44</v>
      </c>
      <c r="H45" s="55">
        <f>IF($B45="","",0)</f>
        <v>0</v>
      </c>
      <c r="I45" s="52">
        <f t="shared" ref="I45" si="18">SUM(F45:H45)</f>
        <v>394</v>
      </c>
      <c r="L45" s="163"/>
      <c r="M45" s="224"/>
    </row>
    <row r="46" spans="1:16" ht="23.1" customHeight="1" x14ac:dyDescent="0.25">
      <c r="A46" s="1"/>
      <c r="C46" s="52">
        <v>0</v>
      </c>
      <c r="D46" s="52" t="str">
        <f>IF($B46="","",VLOOKUP($B46,'Short Term NonClassified Titles'!$A$1:$B$118,2))</f>
        <v/>
      </c>
      <c r="E46" s="45" t="str">
        <f t="shared" ref="E46:E47" si="19">IF($B46="","","A1")</f>
        <v/>
      </c>
      <c r="F46" s="52" t="str">
        <f>IF($B46="","",ROUND($D46*$C46,0))</f>
        <v/>
      </c>
      <c r="G46" s="52" t="str">
        <f>IF($B46="","",ROUND(VLOOKUP($E46,'RATE SHEET'!$E$5:$F$8,2)*'Total Cost of Position'!$F46,0))</f>
        <v/>
      </c>
      <c r="H46" s="55" t="str">
        <f t="shared" ref="H46:H47" si="20">IF($B46="","",0)</f>
        <v/>
      </c>
      <c r="I46" s="52">
        <f t="shared" ref="I46:I47" si="21">SUM(F46:H46)</f>
        <v>0</v>
      </c>
      <c r="M46" s="224"/>
    </row>
    <row r="47" spans="1:16" ht="23.1" customHeight="1" x14ac:dyDescent="0.25">
      <c r="A47" s="1"/>
      <c r="C47" s="52">
        <v>0</v>
      </c>
      <c r="D47" s="52" t="str">
        <f>IF($B47="","",VLOOKUP($B47,'Short Term NonClassified Titles'!$A$1:$B$118,2))</f>
        <v/>
      </c>
      <c r="E47" s="45" t="str">
        <f t="shared" si="19"/>
        <v/>
      </c>
      <c r="F47" s="52" t="str">
        <f>IF($B47="","",ROUND($D47*$C47,0))</f>
        <v/>
      </c>
      <c r="G47" s="52" t="str">
        <f>IF($B47="","",ROUND(VLOOKUP($E47,'RATE SHEET'!$E$5:$F$8,2)*'Total Cost of Position'!$F47,0))</f>
        <v/>
      </c>
      <c r="H47" s="55" t="str">
        <f t="shared" si="20"/>
        <v/>
      </c>
      <c r="I47" s="52">
        <f t="shared" si="21"/>
        <v>0</v>
      </c>
      <c r="M47" s="224"/>
    </row>
    <row r="48" spans="1:16" ht="23.1" customHeight="1" x14ac:dyDescent="0.25">
      <c r="A48" s="125"/>
      <c r="B48" s="107"/>
      <c r="C48" s="126"/>
      <c r="D48" s="127"/>
      <c r="E48" s="128" t="s">
        <v>82</v>
      </c>
      <c r="F48" s="129">
        <f>SUM(F45:F47)</f>
        <v>350</v>
      </c>
      <c r="G48" s="129">
        <f t="shared" ref="G48:I48" si="22">SUM(G45:G47)</f>
        <v>44</v>
      </c>
      <c r="H48" s="129">
        <f t="shared" si="22"/>
        <v>0</v>
      </c>
      <c r="I48" s="129">
        <f t="shared" si="22"/>
        <v>394</v>
      </c>
      <c r="M48" s="224"/>
    </row>
    <row r="49" spans="1:12" ht="23.1" customHeight="1" x14ac:dyDescent="0.25">
      <c r="A49" s="1"/>
      <c r="C49" s="54"/>
      <c r="D49" s="52"/>
      <c r="F49" s="52"/>
      <c r="G49" s="52"/>
      <c r="I49" s="52"/>
    </row>
    <row r="50" spans="1:12" ht="22.5" customHeight="1" x14ac:dyDescent="0.25">
      <c r="A50" s="4" t="s">
        <v>38</v>
      </c>
      <c r="B50" s="130"/>
      <c r="C50" s="131"/>
      <c r="D50" s="132"/>
      <c r="E50" s="133"/>
      <c r="F50" s="132"/>
      <c r="G50" s="132"/>
      <c r="H50" s="134"/>
      <c r="I50" s="132"/>
    </row>
    <row r="51" spans="1:12" ht="22.5" customHeight="1" x14ac:dyDescent="0.25">
      <c r="A51" s="1"/>
      <c r="B51" t="s">
        <v>83</v>
      </c>
      <c r="C51" s="52">
        <v>10</v>
      </c>
      <c r="D51" s="52">
        <f>IF($B51="","",VLOOKUP($B51,'Student Employment'!$A$3:$E$8,5))</f>
        <v>17.75</v>
      </c>
      <c r="E51" s="45" t="str">
        <f>IF($B51="","","N3")</f>
        <v>N3</v>
      </c>
      <c r="F51" s="52">
        <f>IF(B51="","",ROUND($D51*$C51,0))</f>
        <v>178</v>
      </c>
      <c r="G51" s="52">
        <f>IF($B51="","",ROUND(VLOOKUP($E51,'RATE SHEET'!$E$5:$F$8,2)*'Total Cost of Position'!$F51,0))</f>
        <v>9</v>
      </c>
      <c r="H51" s="55">
        <f>IF($B51="","",0)</f>
        <v>0</v>
      </c>
      <c r="I51" s="52">
        <f t="shared" ref="I51" si="23">SUM(F51:H51)</f>
        <v>187</v>
      </c>
      <c r="L51" s="163"/>
    </row>
    <row r="52" spans="1:12" ht="22.5" customHeight="1" x14ac:dyDescent="0.25">
      <c r="A52" s="1"/>
      <c r="C52" s="52">
        <v>0</v>
      </c>
      <c r="D52" s="52" t="str">
        <f>IF($B52="","",VLOOKUP($B52,'Student Employment'!$A$3:$E$8,5))</f>
        <v/>
      </c>
      <c r="E52" s="45" t="str">
        <f t="shared" ref="E52:E53" si="24">IF($B52="","","N3")</f>
        <v/>
      </c>
      <c r="F52" s="52" t="str">
        <f t="shared" ref="F52:F53" si="25">IF(B52="","",ROUND($D52*$C52,0))</f>
        <v/>
      </c>
      <c r="G52" s="52" t="str">
        <f>IF($B52="","",ROUND(VLOOKUP($E52,'RATE SHEET'!$E$5:$F$8,2)*'Total Cost of Position'!$F52,0))</f>
        <v/>
      </c>
      <c r="H52" s="55" t="str">
        <f t="shared" ref="H52:H53" si="26">IF($B52="","",0)</f>
        <v/>
      </c>
      <c r="I52" s="52">
        <f t="shared" ref="I52:I53" si="27">SUM(F52:H52)</f>
        <v>0</v>
      </c>
    </row>
    <row r="53" spans="1:12" ht="22.5" customHeight="1" x14ac:dyDescent="0.25">
      <c r="A53" s="1"/>
      <c r="C53" s="52">
        <v>0</v>
      </c>
      <c r="D53" s="52" t="str">
        <f>IF($B53="","",VLOOKUP($B53,'Student Employment'!$A$3:$E$8,5))</f>
        <v/>
      </c>
      <c r="E53" s="45" t="str">
        <f t="shared" si="24"/>
        <v/>
      </c>
      <c r="F53" s="52" t="str">
        <f t="shared" si="25"/>
        <v/>
      </c>
      <c r="G53" s="52" t="str">
        <f>IF($B53="","",ROUND(VLOOKUP($E53,'RATE SHEET'!$E$5:$F$8,2)*'Total Cost of Position'!$F53,0))</f>
        <v/>
      </c>
      <c r="H53" s="55" t="str">
        <f t="shared" si="26"/>
        <v/>
      </c>
      <c r="I53" s="52">
        <f t="shared" si="27"/>
        <v>0</v>
      </c>
    </row>
    <row r="54" spans="1:12" ht="22.5" customHeight="1" x14ac:dyDescent="0.25">
      <c r="A54" s="130"/>
      <c r="B54" s="130"/>
      <c r="C54" s="135"/>
      <c r="D54" s="133"/>
      <c r="E54" s="136" t="s">
        <v>84</v>
      </c>
      <c r="F54" s="137">
        <f>SUM(F51:F53)</f>
        <v>178</v>
      </c>
      <c r="G54" s="137">
        <f t="shared" ref="G54:I54" si="28">SUM(G51:G53)</f>
        <v>9</v>
      </c>
      <c r="H54" s="137">
        <f t="shared" si="28"/>
        <v>0</v>
      </c>
      <c r="I54" s="137">
        <f t="shared" si="28"/>
        <v>187</v>
      </c>
    </row>
    <row r="55" spans="1:12" ht="16.5" customHeight="1" x14ac:dyDescent="0.25"/>
    <row r="56" spans="1:12" ht="16.5" customHeight="1" x14ac:dyDescent="0.25"/>
    <row r="57" spans="1:12" ht="16.5" customHeight="1" x14ac:dyDescent="0.25"/>
    <row r="58" spans="1:12" ht="16.5" customHeight="1" x14ac:dyDescent="0.25"/>
    <row r="59" spans="1:12" ht="16.5" customHeight="1" x14ac:dyDescent="0.25"/>
    <row r="60" spans="1:12" ht="16.5" customHeight="1" x14ac:dyDescent="0.25"/>
    <row r="61" spans="1:12" ht="16.5" customHeight="1" x14ac:dyDescent="0.25"/>
    <row r="62" spans="1:12" ht="16.5" customHeight="1" x14ac:dyDescent="0.25"/>
    <row r="63" spans="1:12" ht="16.5" customHeight="1" x14ac:dyDescent="0.25"/>
    <row r="64" spans="1:12" ht="16.5" customHeight="1" x14ac:dyDescent="0.25"/>
    <row r="65" ht="16.5" customHeight="1" x14ac:dyDescent="0.25"/>
  </sheetData>
  <dataValidations xWindow="221" yWindow="411" count="1">
    <dataValidation type="list" allowBlank="1" showInputMessage="1" showErrorMessage="1" sqref="D19:D22 D13:D17 D25:D29 D5:D11" xr:uid="{00000000-0002-0000-0100-000000000000}">
      <formula1>"0, 1, 2, 3, 4, 5"</formula1>
    </dataValidation>
  </dataValidations>
  <pageMargins left="0.17" right="0.17" top="0.51" bottom="0.33" header="0.17" footer="0.17"/>
  <pageSetup scale="115" orientation="landscape" r:id="rId1"/>
  <headerFooter>
    <oddFooter>&amp;L&amp;8&amp;Z&amp;F/&amp;D</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xWindow="221" yWindow="411" count="7">
        <x14:dataValidation type="list" allowBlank="1" showInputMessage="1" showErrorMessage="1" prompt="Please select position from the dropdown list." xr:uid="{00000000-0002-0000-0100-000001000000}">
          <x14:formula1>
            <xm:f>'Student Employment'!$A$3:$A$8</xm:f>
          </x14:formula1>
          <xm:sqref>B51:B53</xm:sqref>
        </x14:dataValidation>
        <x14:dataValidation type="list" allowBlank="1" showInputMessage="1" showErrorMessage="1" prompt="Please select position from the dropdown list." xr:uid="{00000000-0002-0000-0100-000002000000}">
          <x14:formula1>
            <xm:f>'CL Confidential Salary Schedule'!$A$5:$A$13</xm:f>
          </x14:formula1>
          <xm:sqref>B14:B15</xm:sqref>
        </x14:dataValidation>
        <x14:dataValidation type="list" allowBlank="1" showInputMessage="1" showErrorMessage="1" prompt="Please select position from the dropdown list." xr:uid="{00000000-0002-0000-0100-000003000000}">
          <x14:formula1>
            <xm:f>'Short Term NonClassified Titles'!$A$1:$A$118</xm:f>
          </x14:formula1>
          <xm:sqref>B45:B47</xm:sqref>
        </x14:dataValidation>
        <x14:dataValidation type="list" allowBlank="1" showInputMessage="1" showErrorMessage="1" prompt="Please select position from the dropdown list." xr:uid="{00000000-0002-0000-0100-000004000000}">
          <x14:formula1>
            <xm:f>'Administrator Job Titles'!$A$2:$A$186</xm:f>
          </x14:formula1>
          <xm:sqref>B19:B21 B25:B27</xm:sqref>
        </x14:dataValidation>
        <x14:dataValidation type="list" allowBlank="1" showInputMessage="1" showErrorMessage="1" xr:uid="{00000000-0002-0000-0100-000005000000}">
          <x14:formula1>
            <xm:f>'Classified Salary Schedule'!$A$5:$A$181</xm:f>
          </x14:formula1>
          <xm:sqref>B11</xm:sqref>
        </x14:dataValidation>
        <x14:dataValidation type="list" allowBlank="1" showInputMessage="1" showErrorMessage="1" prompt="Please select position from the dropdown list." xr:uid="{00000000-0002-0000-0100-000006000000}">
          <x14:formula1>
            <xm:f>'Classified Salary Schedule'!$A$5:$A$184</xm:f>
          </x14:formula1>
          <xm:sqref>B5:B9</xm:sqref>
        </x14:dataValidation>
        <x14:dataValidation type="list" allowBlank="1" showInputMessage="1" showErrorMessage="1" prompt="Please select position from the dropdown list." xr:uid="{1041DDF1-7EFB-47A9-9F95-3D7666EEC577}">
          <x14:formula1>
            <xm:f>'CL Confidential Salary Schedule'!$A$5:$A$1312</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184"/>
  <sheetViews>
    <sheetView showGridLines="0" workbookViewId="0">
      <pane ySplit="4" topLeftCell="A168" activePane="bottomLeft" state="frozen"/>
      <selection activeCell="A54" sqref="A54"/>
      <selection pane="bottomLeft" activeCell="A207" sqref="A207"/>
    </sheetView>
    <sheetView workbookViewId="1"/>
  </sheetViews>
  <sheetFormatPr defaultColWidth="9.109375" defaultRowHeight="13.2" x14ac:dyDescent="0.25"/>
  <cols>
    <col min="1" max="1" width="77.88671875" style="47" customWidth="1"/>
    <col min="2" max="2" width="8" style="51" customWidth="1"/>
    <col min="3" max="3" width="10.88671875" style="47" customWidth="1"/>
    <col min="4" max="4" width="12" style="47" customWidth="1"/>
    <col min="5" max="5" width="10.88671875" style="47" customWidth="1"/>
    <col min="6" max="6" width="12" style="47" customWidth="1"/>
    <col min="7" max="7" width="10.88671875" style="47" customWidth="1"/>
    <col min="8" max="16384" width="9.109375" style="47"/>
  </cols>
  <sheetData>
    <row r="1" spans="1:17" ht="15.6" x14ac:dyDescent="0.25">
      <c r="A1" s="48" t="s">
        <v>85</v>
      </c>
      <c r="B1" s="225"/>
      <c r="C1" s="225"/>
      <c r="D1" s="225"/>
      <c r="E1" s="225"/>
      <c r="F1" s="225"/>
      <c r="G1" s="225"/>
      <c r="H1" s="225"/>
      <c r="I1" s="225"/>
      <c r="J1" s="225"/>
      <c r="K1" s="225"/>
      <c r="L1" s="225"/>
      <c r="M1" s="225"/>
      <c r="N1" s="225"/>
      <c r="O1" s="225"/>
      <c r="P1" s="225"/>
      <c r="Q1" s="225"/>
    </row>
    <row r="2" spans="1:17" x14ac:dyDescent="0.25">
      <c r="A2" s="49" t="s">
        <v>86</v>
      </c>
    </row>
    <row r="3" spans="1:17" x14ac:dyDescent="0.25">
      <c r="A3" s="50" t="s">
        <v>87</v>
      </c>
    </row>
    <row r="4" spans="1:17" ht="14.1" customHeight="1" x14ac:dyDescent="0.25">
      <c r="A4" s="46" t="s">
        <v>88</v>
      </c>
      <c r="B4" s="46" t="s">
        <v>89</v>
      </c>
      <c r="C4" s="46" t="s">
        <v>90</v>
      </c>
      <c r="D4" s="46" t="s">
        <v>91</v>
      </c>
      <c r="E4" s="46" t="s">
        <v>92</v>
      </c>
      <c r="F4" s="46" t="s">
        <v>93</v>
      </c>
      <c r="G4" s="46" t="s">
        <v>94</v>
      </c>
      <c r="I4" s="159" t="s">
        <v>95</v>
      </c>
    </row>
    <row r="5" spans="1:17" ht="14.1" customHeight="1" x14ac:dyDescent="0.25">
      <c r="A5" s="188" t="s">
        <v>96</v>
      </c>
      <c r="B5" s="189" t="s">
        <v>97</v>
      </c>
      <c r="C5" s="194">
        <v>82764</v>
      </c>
      <c r="D5" s="194">
        <v>86844</v>
      </c>
      <c r="E5" s="194">
        <v>91296</v>
      </c>
      <c r="F5" s="194">
        <v>95880</v>
      </c>
      <c r="G5" s="194">
        <v>100716</v>
      </c>
      <c r="I5" s="47" t="s">
        <v>98</v>
      </c>
    </row>
    <row r="6" spans="1:17" ht="14.1" customHeight="1" x14ac:dyDescent="0.25">
      <c r="A6" s="188" t="s">
        <v>99</v>
      </c>
      <c r="B6" s="189" t="s">
        <v>100</v>
      </c>
      <c r="C6" s="194">
        <v>75060</v>
      </c>
      <c r="D6" s="194">
        <v>78852</v>
      </c>
      <c r="E6" s="194">
        <v>82836</v>
      </c>
      <c r="F6" s="194">
        <v>86988</v>
      </c>
      <c r="G6" s="194">
        <v>91380</v>
      </c>
    </row>
    <row r="7" spans="1:17" ht="14.1" customHeight="1" x14ac:dyDescent="0.25">
      <c r="A7" s="188" t="s">
        <v>101</v>
      </c>
      <c r="B7" s="189" t="s">
        <v>97</v>
      </c>
      <c r="C7" s="194">
        <v>82764</v>
      </c>
      <c r="D7" s="194">
        <v>86844</v>
      </c>
      <c r="E7" s="194">
        <v>91296</v>
      </c>
      <c r="F7" s="194">
        <v>95880</v>
      </c>
      <c r="G7" s="194">
        <v>100716</v>
      </c>
    </row>
    <row r="8" spans="1:17" ht="14.1" customHeight="1" x14ac:dyDescent="0.25">
      <c r="A8" s="190" t="s">
        <v>102</v>
      </c>
      <c r="B8" s="191" t="s">
        <v>103</v>
      </c>
      <c r="C8" s="195">
        <v>86460</v>
      </c>
      <c r="D8" s="195">
        <v>90768</v>
      </c>
      <c r="E8" s="195">
        <v>95412</v>
      </c>
      <c r="F8" s="195">
        <v>100152</v>
      </c>
      <c r="G8" s="195">
        <v>105252</v>
      </c>
    </row>
    <row r="9" spans="1:17" ht="14.1" customHeight="1" x14ac:dyDescent="0.25">
      <c r="A9" s="192" t="s">
        <v>104</v>
      </c>
      <c r="B9" s="191" t="s">
        <v>105</v>
      </c>
      <c r="C9" s="195">
        <v>90084</v>
      </c>
      <c r="D9" s="195">
        <v>94644</v>
      </c>
      <c r="E9" s="195">
        <v>99384</v>
      </c>
      <c r="F9" s="195">
        <v>104388</v>
      </c>
      <c r="G9" s="195">
        <v>109704</v>
      </c>
    </row>
    <row r="10" spans="1:17" ht="14.1" customHeight="1" x14ac:dyDescent="0.25">
      <c r="A10" s="188" t="s">
        <v>106</v>
      </c>
      <c r="B10" s="189" t="s">
        <v>100</v>
      </c>
      <c r="C10" s="194">
        <v>75060</v>
      </c>
      <c r="D10" s="194">
        <v>78852</v>
      </c>
      <c r="E10" s="194">
        <v>82836</v>
      </c>
      <c r="F10" s="194">
        <v>86988</v>
      </c>
      <c r="G10" s="194">
        <v>91380</v>
      </c>
    </row>
    <row r="11" spans="1:17" ht="14.1" customHeight="1" x14ac:dyDescent="0.25">
      <c r="A11" s="190" t="s">
        <v>107</v>
      </c>
      <c r="B11" s="191" t="s">
        <v>108</v>
      </c>
      <c r="C11" s="195">
        <v>71724</v>
      </c>
      <c r="D11" s="195">
        <v>75348</v>
      </c>
      <c r="E11" s="195">
        <v>79164</v>
      </c>
      <c r="F11" s="195">
        <v>83136</v>
      </c>
      <c r="G11" s="195">
        <v>87372</v>
      </c>
    </row>
    <row r="12" spans="1:17" ht="14.1" customHeight="1" x14ac:dyDescent="0.25">
      <c r="A12" s="192" t="s">
        <v>109</v>
      </c>
      <c r="B12" s="191" t="s">
        <v>103</v>
      </c>
      <c r="C12" s="195">
        <v>86460</v>
      </c>
      <c r="D12" s="195">
        <v>90768</v>
      </c>
      <c r="E12" s="195">
        <v>95412</v>
      </c>
      <c r="F12" s="195">
        <v>100152</v>
      </c>
      <c r="G12" s="195">
        <v>105252</v>
      </c>
    </row>
    <row r="13" spans="1:17" ht="14.1" customHeight="1" x14ac:dyDescent="0.25">
      <c r="A13" s="188" t="s">
        <v>110</v>
      </c>
      <c r="B13" s="189" t="s">
        <v>111</v>
      </c>
      <c r="C13" s="194">
        <v>79548</v>
      </c>
      <c r="D13" s="194">
        <v>83520</v>
      </c>
      <c r="E13" s="194">
        <v>87780</v>
      </c>
      <c r="F13" s="194">
        <v>92208</v>
      </c>
      <c r="G13" s="194">
        <v>96828</v>
      </c>
    </row>
    <row r="14" spans="1:17" ht="14.1" customHeight="1" x14ac:dyDescent="0.25">
      <c r="A14" s="188" t="s">
        <v>112</v>
      </c>
      <c r="B14" s="189" t="s">
        <v>97</v>
      </c>
      <c r="C14" s="194">
        <v>82764</v>
      </c>
      <c r="D14" s="194">
        <v>86844</v>
      </c>
      <c r="E14" s="194">
        <v>91296</v>
      </c>
      <c r="F14" s="194">
        <v>95880</v>
      </c>
      <c r="G14" s="194">
        <v>100716</v>
      </c>
    </row>
    <row r="15" spans="1:17" ht="14.1" customHeight="1" x14ac:dyDescent="0.25">
      <c r="A15" s="188" t="s">
        <v>113</v>
      </c>
      <c r="B15" s="189" t="s">
        <v>100</v>
      </c>
      <c r="C15" s="194">
        <v>75060</v>
      </c>
      <c r="D15" s="194">
        <v>78852</v>
      </c>
      <c r="E15" s="194">
        <v>82836</v>
      </c>
      <c r="F15" s="194">
        <v>86988</v>
      </c>
      <c r="G15" s="194">
        <v>91380</v>
      </c>
    </row>
    <row r="16" spans="1:17" ht="14.1" customHeight="1" x14ac:dyDescent="0.25">
      <c r="A16" s="188" t="s">
        <v>114</v>
      </c>
      <c r="B16" s="189" t="s">
        <v>115</v>
      </c>
      <c r="C16" s="194">
        <v>68724</v>
      </c>
      <c r="D16" s="194">
        <v>72192</v>
      </c>
      <c r="E16" s="194">
        <v>75792</v>
      </c>
      <c r="F16" s="194">
        <v>79644</v>
      </c>
      <c r="G16" s="194">
        <v>83676</v>
      </c>
    </row>
    <row r="17" spans="1:7" ht="14.1" customHeight="1" x14ac:dyDescent="0.25">
      <c r="A17" s="188" t="s">
        <v>116</v>
      </c>
      <c r="B17" s="189" t="s">
        <v>117</v>
      </c>
      <c r="C17" s="194">
        <v>116376</v>
      </c>
      <c r="D17" s="194">
        <v>122244</v>
      </c>
      <c r="E17" s="194">
        <v>128424</v>
      </c>
      <c r="F17" s="194">
        <v>134868</v>
      </c>
      <c r="G17" s="194">
        <v>141648</v>
      </c>
    </row>
    <row r="18" spans="1:7" ht="14.1" customHeight="1" x14ac:dyDescent="0.25">
      <c r="A18" s="188" t="s">
        <v>118</v>
      </c>
      <c r="B18" s="189" t="s">
        <v>117</v>
      </c>
      <c r="C18" s="194">
        <v>116376</v>
      </c>
      <c r="D18" s="194">
        <v>122244</v>
      </c>
      <c r="E18" s="194">
        <v>128424</v>
      </c>
      <c r="F18" s="194">
        <v>134868</v>
      </c>
      <c r="G18" s="194">
        <v>141648</v>
      </c>
    </row>
    <row r="19" spans="1:7" ht="14.1" customHeight="1" x14ac:dyDescent="0.25">
      <c r="A19" s="188" t="s">
        <v>119</v>
      </c>
      <c r="B19" s="189" t="s">
        <v>103</v>
      </c>
      <c r="C19" s="194">
        <v>86460</v>
      </c>
      <c r="D19" s="194">
        <v>90768</v>
      </c>
      <c r="E19" s="194">
        <v>95412</v>
      </c>
      <c r="F19" s="194">
        <v>100152</v>
      </c>
      <c r="G19" s="194">
        <v>105252</v>
      </c>
    </row>
    <row r="20" spans="1:7" ht="14.1" customHeight="1" x14ac:dyDescent="0.25">
      <c r="A20" s="188" t="s">
        <v>120</v>
      </c>
      <c r="B20" s="189" t="s">
        <v>97</v>
      </c>
      <c r="C20" s="194">
        <v>82764</v>
      </c>
      <c r="D20" s="194">
        <v>86844</v>
      </c>
      <c r="E20" s="194">
        <v>91296</v>
      </c>
      <c r="F20" s="194">
        <v>95880</v>
      </c>
      <c r="G20" s="194">
        <v>100716</v>
      </c>
    </row>
    <row r="21" spans="1:7" ht="14.1" customHeight="1" x14ac:dyDescent="0.25">
      <c r="A21" s="188" t="s">
        <v>121</v>
      </c>
      <c r="B21" s="189" t="s">
        <v>111</v>
      </c>
      <c r="C21" s="194">
        <v>79548</v>
      </c>
      <c r="D21" s="194">
        <v>83520</v>
      </c>
      <c r="E21" s="194">
        <v>87780</v>
      </c>
      <c r="F21" s="194">
        <v>92208</v>
      </c>
      <c r="G21" s="194">
        <v>96828</v>
      </c>
    </row>
    <row r="22" spans="1:7" ht="14.1" customHeight="1" x14ac:dyDescent="0.25">
      <c r="A22" s="188" t="s">
        <v>122</v>
      </c>
      <c r="B22" s="189" t="s">
        <v>123</v>
      </c>
      <c r="C22" s="194">
        <v>62400</v>
      </c>
      <c r="D22" s="194">
        <v>65544</v>
      </c>
      <c r="E22" s="194">
        <v>68856</v>
      </c>
      <c r="F22" s="194">
        <v>72288</v>
      </c>
      <c r="G22" s="194">
        <v>75924</v>
      </c>
    </row>
    <row r="23" spans="1:7" ht="14.1" customHeight="1" x14ac:dyDescent="0.25">
      <c r="A23" s="188" t="s">
        <v>124</v>
      </c>
      <c r="B23" s="189" t="s">
        <v>125</v>
      </c>
      <c r="C23" s="194">
        <v>59484</v>
      </c>
      <c r="D23" s="194">
        <v>62568</v>
      </c>
      <c r="E23" s="194">
        <v>65664</v>
      </c>
      <c r="F23" s="194">
        <v>68964</v>
      </c>
      <c r="G23" s="194">
        <v>72468</v>
      </c>
    </row>
    <row r="24" spans="1:7" ht="14.1" customHeight="1" x14ac:dyDescent="0.25">
      <c r="A24" s="188" t="s">
        <v>126</v>
      </c>
      <c r="B24" s="189" t="s">
        <v>127</v>
      </c>
      <c r="C24" s="194">
        <v>94392</v>
      </c>
      <c r="D24" s="194">
        <v>99168</v>
      </c>
      <c r="E24" s="194">
        <v>104148</v>
      </c>
      <c r="F24" s="194">
        <v>109416</v>
      </c>
      <c r="G24" s="194">
        <v>114948</v>
      </c>
    </row>
    <row r="25" spans="1:7" ht="14.1" customHeight="1" x14ac:dyDescent="0.25">
      <c r="A25" s="188" t="s">
        <v>128</v>
      </c>
      <c r="B25" s="189" t="s">
        <v>117</v>
      </c>
      <c r="C25" s="194">
        <v>116376</v>
      </c>
      <c r="D25" s="194">
        <v>122244</v>
      </c>
      <c r="E25" s="194">
        <v>128424</v>
      </c>
      <c r="F25" s="194">
        <v>134868</v>
      </c>
      <c r="G25" s="194">
        <v>141648</v>
      </c>
    </row>
    <row r="26" spans="1:7" ht="14.1" customHeight="1" x14ac:dyDescent="0.25">
      <c r="A26" s="188" t="s">
        <v>129</v>
      </c>
      <c r="B26" s="189" t="s">
        <v>100</v>
      </c>
      <c r="C26" s="194">
        <v>75060</v>
      </c>
      <c r="D26" s="194">
        <v>78852</v>
      </c>
      <c r="E26" s="194">
        <v>82836</v>
      </c>
      <c r="F26" s="194">
        <v>86988</v>
      </c>
      <c r="G26" s="194">
        <v>91380</v>
      </c>
    </row>
    <row r="27" spans="1:7" ht="14.1" customHeight="1" x14ac:dyDescent="0.25">
      <c r="A27" s="188" t="s">
        <v>130</v>
      </c>
      <c r="B27" s="189" t="s">
        <v>131</v>
      </c>
      <c r="C27" s="194">
        <v>56928</v>
      </c>
      <c r="D27" s="194">
        <v>59820</v>
      </c>
      <c r="E27" s="194">
        <v>62808</v>
      </c>
      <c r="F27" s="194">
        <v>65952</v>
      </c>
      <c r="G27" s="194">
        <v>69300</v>
      </c>
    </row>
    <row r="28" spans="1:7" ht="14.1" customHeight="1" x14ac:dyDescent="0.25">
      <c r="A28" s="188" t="s">
        <v>132</v>
      </c>
      <c r="B28" s="189" t="s">
        <v>123</v>
      </c>
      <c r="C28" s="194">
        <v>62400</v>
      </c>
      <c r="D28" s="194">
        <v>65544</v>
      </c>
      <c r="E28" s="194">
        <v>68856</v>
      </c>
      <c r="F28" s="194">
        <v>72288</v>
      </c>
      <c r="G28" s="194">
        <v>75924</v>
      </c>
    </row>
    <row r="29" spans="1:7" ht="14.1" customHeight="1" x14ac:dyDescent="0.25">
      <c r="A29" s="188" t="s">
        <v>133</v>
      </c>
      <c r="B29" s="189" t="s">
        <v>105</v>
      </c>
      <c r="C29" s="194">
        <v>90084</v>
      </c>
      <c r="D29" s="194">
        <v>94644</v>
      </c>
      <c r="E29" s="194">
        <v>99384</v>
      </c>
      <c r="F29" s="194">
        <v>104388</v>
      </c>
      <c r="G29" s="194">
        <v>109704</v>
      </c>
    </row>
    <row r="30" spans="1:7" ht="14.1" customHeight="1" x14ac:dyDescent="0.25">
      <c r="A30" s="188" t="s">
        <v>134</v>
      </c>
      <c r="B30" s="189" t="s">
        <v>97</v>
      </c>
      <c r="C30" s="194">
        <v>82764</v>
      </c>
      <c r="D30" s="194">
        <v>86844</v>
      </c>
      <c r="E30" s="194">
        <v>91296</v>
      </c>
      <c r="F30" s="194">
        <v>95880</v>
      </c>
      <c r="G30" s="194">
        <v>100716</v>
      </c>
    </row>
    <row r="31" spans="1:7" ht="14.1" customHeight="1" x14ac:dyDescent="0.25">
      <c r="A31" s="188" t="s">
        <v>135</v>
      </c>
      <c r="B31" s="189" t="s">
        <v>97</v>
      </c>
      <c r="C31" s="194">
        <v>82764</v>
      </c>
      <c r="D31" s="194">
        <v>86844</v>
      </c>
      <c r="E31" s="194">
        <v>91296</v>
      </c>
      <c r="F31" s="194">
        <v>95880</v>
      </c>
      <c r="G31" s="194">
        <v>100716</v>
      </c>
    </row>
    <row r="32" spans="1:7" ht="14.1" customHeight="1" x14ac:dyDescent="0.25">
      <c r="A32" s="188" t="s">
        <v>136</v>
      </c>
      <c r="B32" s="189" t="s">
        <v>97</v>
      </c>
      <c r="C32" s="194">
        <v>82764</v>
      </c>
      <c r="D32" s="194">
        <v>86844</v>
      </c>
      <c r="E32" s="194">
        <v>91296</v>
      </c>
      <c r="F32" s="194">
        <v>95880</v>
      </c>
      <c r="G32" s="194">
        <v>100716</v>
      </c>
    </row>
    <row r="33" spans="1:7" ht="14.1" customHeight="1" x14ac:dyDescent="0.25">
      <c r="A33" s="188" t="s">
        <v>137</v>
      </c>
      <c r="B33" s="189" t="s">
        <v>97</v>
      </c>
      <c r="C33" s="194">
        <v>82764</v>
      </c>
      <c r="D33" s="194">
        <v>86844</v>
      </c>
      <c r="E33" s="194">
        <v>91296</v>
      </c>
      <c r="F33" s="194">
        <v>95880</v>
      </c>
      <c r="G33" s="194">
        <v>100716</v>
      </c>
    </row>
    <row r="34" spans="1:7" ht="14.1" customHeight="1" x14ac:dyDescent="0.25">
      <c r="A34" s="188" t="s">
        <v>138</v>
      </c>
      <c r="B34" s="189" t="s">
        <v>139</v>
      </c>
      <c r="C34" s="194">
        <v>99204</v>
      </c>
      <c r="D34" s="194">
        <v>104220</v>
      </c>
      <c r="E34" s="194">
        <v>109464</v>
      </c>
      <c r="F34" s="194">
        <v>114996</v>
      </c>
      <c r="G34" s="194">
        <v>120768</v>
      </c>
    </row>
    <row r="35" spans="1:7" ht="14.1" customHeight="1" x14ac:dyDescent="0.25">
      <c r="A35" s="188" t="s">
        <v>140</v>
      </c>
      <c r="B35" s="189" t="s">
        <v>141</v>
      </c>
      <c r="C35" s="194">
        <v>54156</v>
      </c>
      <c r="D35" s="194">
        <v>56892</v>
      </c>
      <c r="E35" s="194">
        <v>59784</v>
      </c>
      <c r="F35" s="194">
        <v>62796</v>
      </c>
      <c r="G35" s="194">
        <v>65892</v>
      </c>
    </row>
    <row r="36" spans="1:7" ht="14.1" customHeight="1" x14ac:dyDescent="0.25">
      <c r="A36" s="188" t="s">
        <v>142</v>
      </c>
      <c r="B36" s="189" t="s">
        <v>123</v>
      </c>
      <c r="C36" s="194">
        <v>62400</v>
      </c>
      <c r="D36" s="194">
        <v>65544</v>
      </c>
      <c r="E36" s="194">
        <v>68856</v>
      </c>
      <c r="F36" s="194">
        <v>72288</v>
      </c>
      <c r="G36" s="194">
        <v>75924</v>
      </c>
    </row>
    <row r="37" spans="1:7" ht="14.1" customHeight="1" x14ac:dyDescent="0.25">
      <c r="A37" s="188" t="s">
        <v>143</v>
      </c>
      <c r="B37" s="189" t="s">
        <v>125</v>
      </c>
      <c r="C37" s="194">
        <v>59484</v>
      </c>
      <c r="D37" s="194">
        <v>62568</v>
      </c>
      <c r="E37" s="194">
        <v>65664</v>
      </c>
      <c r="F37" s="194">
        <v>68964</v>
      </c>
      <c r="G37" s="194">
        <v>72468</v>
      </c>
    </row>
    <row r="38" spans="1:7" ht="14.1" customHeight="1" x14ac:dyDescent="0.25">
      <c r="A38" s="192" t="s">
        <v>144</v>
      </c>
      <c r="B38" s="191" t="s">
        <v>145</v>
      </c>
      <c r="C38" s="195">
        <v>65676</v>
      </c>
      <c r="D38" s="195">
        <v>69000</v>
      </c>
      <c r="E38" s="195">
        <v>72528</v>
      </c>
      <c r="F38" s="195">
        <v>76128</v>
      </c>
      <c r="G38" s="195">
        <v>79956</v>
      </c>
    </row>
    <row r="39" spans="1:7" ht="14.1" customHeight="1" x14ac:dyDescent="0.25">
      <c r="A39" s="188" t="s">
        <v>146</v>
      </c>
      <c r="B39" s="189" t="s">
        <v>127</v>
      </c>
      <c r="C39" s="194">
        <v>94392</v>
      </c>
      <c r="D39" s="194">
        <v>99168</v>
      </c>
      <c r="E39" s="194">
        <v>104148</v>
      </c>
      <c r="F39" s="194">
        <v>109416</v>
      </c>
      <c r="G39" s="194">
        <v>114948</v>
      </c>
    </row>
    <row r="40" spans="1:7" ht="14.1" customHeight="1" x14ac:dyDescent="0.25">
      <c r="A40" s="188" t="s">
        <v>147</v>
      </c>
      <c r="B40" s="189" t="s">
        <v>148</v>
      </c>
      <c r="C40" s="194">
        <v>104472</v>
      </c>
      <c r="D40" s="194">
        <v>109776</v>
      </c>
      <c r="E40" s="194">
        <v>115272</v>
      </c>
      <c r="F40" s="194">
        <v>121068</v>
      </c>
      <c r="G40" s="194">
        <v>127164</v>
      </c>
    </row>
    <row r="41" spans="1:7" ht="14.1" customHeight="1" x14ac:dyDescent="0.25">
      <c r="A41" s="188" t="s">
        <v>149</v>
      </c>
      <c r="B41" s="189" t="s">
        <v>97</v>
      </c>
      <c r="C41" s="194">
        <v>82764</v>
      </c>
      <c r="D41" s="194">
        <v>86844</v>
      </c>
      <c r="E41" s="194">
        <v>91296</v>
      </c>
      <c r="F41" s="194">
        <v>95880</v>
      </c>
      <c r="G41" s="194">
        <v>100716</v>
      </c>
    </row>
    <row r="42" spans="1:7" ht="14.1" customHeight="1" x14ac:dyDescent="0.25">
      <c r="A42" s="188" t="s">
        <v>150</v>
      </c>
      <c r="B42" s="189" t="s">
        <v>141</v>
      </c>
      <c r="C42" s="194">
        <v>54156</v>
      </c>
      <c r="D42" s="194">
        <v>56892</v>
      </c>
      <c r="E42" s="194">
        <v>59784</v>
      </c>
      <c r="F42" s="194">
        <v>62796</v>
      </c>
      <c r="G42" s="194">
        <v>65892</v>
      </c>
    </row>
    <row r="43" spans="1:7" ht="14.1" customHeight="1" x14ac:dyDescent="0.25">
      <c r="A43" s="188" t="s">
        <v>151</v>
      </c>
      <c r="B43" s="189" t="s">
        <v>125</v>
      </c>
      <c r="C43" s="194">
        <v>59484</v>
      </c>
      <c r="D43" s="194">
        <v>62568</v>
      </c>
      <c r="E43" s="194">
        <v>65664</v>
      </c>
      <c r="F43" s="194">
        <v>68964</v>
      </c>
      <c r="G43" s="194">
        <v>72468</v>
      </c>
    </row>
    <row r="44" spans="1:7" ht="14.1" customHeight="1" x14ac:dyDescent="0.25">
      <c r="A44" s="188" t="s">
        <v>152</v>
      </c>
      <c r="B44" s="189" t="s">
        <v>117</v>
      </c>
      <c r="C44" s="194">
        <v>116376</v>
      </c>
      <c r="D44" s="194">
        <v>122244</v>
      </c>
      <c r="E44" s="194">
        <v>128424</v>
      </c>
      <c r="F44" s="194">
        <v>134868</v>
      </c>
      <c r="G44" s="194">
        <v>141648</v>
      </c>
    </row>
    <row r="45" spans="1:7" ht="14.1" customHeight="1" x14ac:dyDescent="0.25">
      <c r="A45" s="188" t="s">
        <v>153</v>
      </c>
      <c r="B45" s="189" t="s">
        <v>103</v>
      </c>
      <c r="C45" s="194">
        <v>86460</v>
      </c>
      <c r="D45" s="194">
        <v>90768</v>
      </c>
      <c r="E45" s="194">
        <v>95412</v>
      </c>
      <c r="F45" s="194">
        <v>100152</v>
      </c>
      <c r="G45" s="194">
        <v>105252</v>
      </c>
    </row>
    <row r="46" spans="1:7" ht="14.1" customHeight="1" x14ac:dyDescent="0.25">
      <c r="A46" s="188" t="s">
        <v>154</v>
      </c>
      <c r="B46" s="189" t="s">
        <v>127</v>
      </c>
      <c r="C46" s="194">
        <v>94392</v>
      </c>
      <c r="D46" s="194">
        <v>99168</v>
      </c>
      <c r="E46" s="194">
        <v>104148</v>
      </c>
      <c r="F46" s="194">
        <v>109416</v>
      </c>
      <c r="G46" s="194">
        <v>114948</v>
      </c>
    </row>
    <row r="47" spans="1:7" ht="14.1" customHeight="1" x14ac:dyDescent="0.25">
      <c r="A47" s="188" t="s">
        <v>155</v>
      </c>
      <c r="B47" s="189" t="s">
        <v>97</v>
      </c>
      <c r="C47" s="194">
        <v>82764</v>
      </c>
      <c r="D47" s="194">
        <v>86844</v>
      </c>
      <c r="E47" s="194">
        <v>91296</v>
      </c>
      <c r="F47" s="194">
        <v>95880</v>
      </c>
      <c r="G47" s="194">
        <v>100716</v>
      </c>
    </row>
    <row r="48" spans="1:7" ht="14.1" customHeight="1" x14ac:dyDescent="0.25">
      <c r="A48" s="190" t="s">
        <v>156</v>
      </c>
      <c r="B48" s="191" t="s">
        <v>108</v>
      </c>
      <c r="C48" s="195">
        <v>71724</v>
      </c>
      <c r="D48" s="195">
        <v>75348</v>
      </c>
      <c r="E48" s="195">
        <v>79164</v>
      </c>
      <c r="F48" s="195">
        <v>83136</v>
      </c>
      <c r="G48" s="195">
        <v>87372</v>
      </c>
    </row>
    <row r="49" spans="1:7" ht="14.1" customHeight="1" x14ac:dyDescent="0.25">
      <c r="A49" s="192" t="s">
        <v>157</v>
      </c>
      <c r="B49" s="191" t="s">
        <v>97</v>
      </c>
      <c r="C49" s="195">
        <v>82764</v>
      </c>
      <c r="D49" s="195">
        <v>86844</v>
      </c>
      <c r="E49" s="195">
        <v>91296</v>
      </c>
      <c r="F49" s="195">
        <v>95880</v>
      </c>
      <c r="G49" s="195">
        <v>100716</v>
      </c>
    </row>
    <row r="50" spans="1:7" ht="14.1" customHeight="1" x14ac:dyDescent="0.25">
      <c r="A50" s="188" t="s">
        <v>158</v>
      </c>
      <c r="B50" s="189" t="s">
        <v>97</v>
      </c>
      <c r="C50" s="194">
        <v>82764</v>
      </c>
      <c r="D50" s="194">
        <v>86844</v>
      </c>
      <c r="E50" s="194">
        <v>91296</v>
      </c>
      <c r="F50" s="194">
        <v>95880</v>
      </c>
      <c r="G50" s="194">
        <v>100716</v>
      </c>
    </row>
    <row r="51" spans="1:7" ht="14.1" customHeight="1" x14ac:dyDescent="0.25">
      <c r="A51" s="188" t="s">
        <v>159</v>
      </c>
      <c r="B51" s="189" t="s">
        <v>108</v>
      </c>
      <c r="C51" s="194">
        <v>71724</v>
      </c>
      <c r="D51" s="194">
        <v>75348</v>
      </c>
      <c r="E51" s="194">
        <v>79164</v>
      </c>
      <c r="F51" s="194">
        <v>83136</v>
      </c>
      <c r="G51" s="194">
        <v>87372</v>
      </c>
    </row>
    <row r="52" spans="1:7" ht="14.1" customHeight="1" x14ac:dyDescent="0.25">
      <c r="A52" s="188" t="s">
        <v>160</v>
      </c>
      <c r="B52" s="189" t="s">
        <v>100</v>
      </c>
      <c r="C52" s="194">
        <v>75060</v>
      </c>
      <c r="D52" s="194">
        <v>78852</v>
      </c>
      <c r="E52" s="194">
        <v>82836</v>
      </c>
      <c r="F52" s="194">
        <v>86988</v>
      </c>
      <c r="G52" s="194">
        <v>91380</v>
      </c>
    </row>
    <row r="53" spans="1:7" ht="14.1" customHeight="1" x14ac:dyDescent="0.25">
      <c r="A53" s="188" t="s">
        <v>161</v>
      </c>
      <c r="B53" s="189" t="s">
        <v>105</v>
      </c>
      <c r="C53" s="194">
        <v>90084</v>
      </c>
      <c r="D53" s="194">
        <v>94644</v>
      </c>
      <c r="E53" s="194">
        <v>99384</v>
      </c>
      <c r="F53" s="194">
        <v>104388</v>
      </c>
      <c r="G53" s="194">
        <v>109704</v>
      </c>
    </row>
    <row r="54" spans="1:7" ht="14.1" customHeight="1" x14ac:dyDescent="0.25">
      <c r="A54" s="188" t="s">
        <v>162</v>
      </c>
      <c r="B54" s="189" t="s">
        <v>97</v>
      </c>
      <c r="C54" s="194">
        <v>82764</v>
      </c>
      <c r="D54" s="194">
        <v>86844</v>
      </c>
      <c r="E54" s="194">
        <v>91296</v>
      </c>
      <c r="F54" s="194">
        <v>95880</v>
      </c>
      <c r="G54" s="194">
        <v>100716</v>
      </c>
    </row>
    <row r="55" spans="1:7" ht="14.1" customHeight="1" x14ac:dyDescent="0.25">
      <c r="A55" s="188" t="s">
        <v>163</v>
      </c>
      <c r="B55" s="189" t="s">
        <v>103</v>
      </c>
      <c r="C55" s="194">
        <v>86460</v>
      </c>
      <c r="D55" s="194">
        <v>90768</v>
      </c>
      <c r="E55" s="194">
        <v>95412</v>
      </c>
      <c r="F55" s="194">
        <v>100152</v>
      </c>
      <c r="G55" s="194">
        <v>105252</v>
      </c>
    </row>
    <row r="56" spans="1:7" ht="14.1" customHeight="1" x14ac:dyDescent="0.25">
      <c r="A56" s="188" t="s">
        <v>164</v>
      </c>
      <c r="B56" s="189" t="s">
        <v>105</v>
      </c>
      <c r="C56" s="194">
        <v>90084</v>
      </c>
      <c r="D56" s="194">
        <v>94644</v>
      </c>
      <c r="E56" s="194">
        <v>99384</v>
      </c>
      <c r="F56" s="194">
        <v>104388</v>
      </c>
      <c r="G56" s="194">
        <v>109704</v>
      </c>
    </row>
    <row r="57" spans="1:7" ht="14.1" customHeight="1" x14ac:dyDescent="0.25">
      <c r="A57" s="188" t="s">
        <v>165</v>
      </c>
      <c r="B57" s="189" t="s">
        <v>148</v>
      </c>
      <c r="C57" s="194">
        <v>104472</v>
      </c>
      <c r="D57" s="194">
        <v>109776</v>
      </c>
      <c r="E57" s="194">
        <v>115272</v>
      </c>
      <c r="F57" s="194">
        <v>121068</v>
      </c>
      <c r="G57" s="194">
        <v>127164</v>
      </c>
    </row>
    <row r="58" spans="1:7" ht="14.1" customHeight="1" x14ac:dyDescent="0.25">
      <c r="A58" s="190" t="s">
        <v>166</v>
      </c>
      <c r="B58" s="191" t="s">
        <v>108</v>
      </c>
      <c r="C58" s="195">
        <v>71724</v>
      </c>
      <c r="D58" s="195">
        <v>75348</v>
      </c>
      <c r="E58" s="195">
        <v>79164</v>
      </c>
      <c r="F58" s="195">
        <v>83136</v>
      </c>
      <c r="G58" s="195">
        <v>87372</v>
      </c>
    </row>
    <row r="59" spans="1:7" ht="14.1" customHeight="1" x14ac:dyDescent="0.25">
      <c r="A59" s="192" t="s">
        <v>167</v>
      </c>
      <c r="B59" s="191" t="s">
        <v>100</v>
      </c>
      <c r="C59" s="195">
        <v>75060</v>
      </c>
      <c r="D59" s="195">
        <v>78852</v>
      </c>
      <c r="E59" s="195">
        <v>82836</v>
      </c>
      <c r="F59" s="195">
        <v>86988</v>
      </c>
      <c r="G59" s="195">
        <v>91380</v>
      </c>
    </row>
    <row r="60" spans="1:7" ht="14.1" customHeight="1" x14ac:dyDescent="0.25">
      <c r="A60" s="188" t="s">
        <v>168</v>
      </c>
      <c r="B60" s="189" t="s">
        <v>100</v>
      </c>
      <c r="C60" s="194">
        <v>75060</v>
      </c>
      <c r="D60" s="194">
        <v>78852</v>
      </c>
      <c r="E60" s="194">
        <v>82836</v>
      </c>
      <c r="F60" s="194">
        <v>86988</v>
      </c>
      <c r="G60" s="194">
        <v>91380</v>
      </c>
    </row>
    <row r="61" spans="1:7" ht="14.1" customHeight="1" x14ac:dyDescent="0.25">
      <c r="A61" s="188" t="s">
        <v>169</v>
      </c>
      <c r="B61" s="189" t="s">
        <v>100</v>
      </c>
      <c r="C61" s="194">
        <v>75060</v>
      </c>
      <c r="D61" s="194">
        <v>78852</v>
      </c>
      <c r="E61" s="194">
        <v>82836</v>
      </c>
      <c r="F61" s="194">
        <v>86988</v>
      </c>
      <c r="G61" s="194">
        <v>91380</v>
      </c>
    </row>
    <row r="62" spans="1:7" ht="14.1" customHeight="1" x14ac:dyDescent="0.25">
      <c r="A62" s="188" t="s">
        <v>170</v>
      </c>
      <c r="B62" s="189" t="s">
        <v>97</v>
      </c>
      <c r="C62" s="194">
        <v>82764</v>
      </c>
      <c r="D62" s="194">
        <v>86844</v>
      </c>
      <c r="E62" s="194">
        <v>91296</v>
      </c>
      <c r="F62" s="194">
        <v>95880</v>
      </c>
      <c r="G62" s="194">
        <v>100716</v>
      </c>
    </row>
    <row r="63" spans="1:7" ht="14.1" customHeight="1" x14ac:dyDescent="0.25">
      <c r="A63" s="188" t="s">
        <v>171</v>
      </c>
      <c r="B63" s="189" t="s">
        <v>108</v>
      </c>
      <c r="C63" s="194">
        <v>71724</v>
      </c>
      <c r="D63" s="194">
        <v>75348</v>
      </c>
      <c r="E63" s="194">
        <v>79164</v>
      </c>
      <c r="F63" s="194">
        <v>83136</v>
      </c>
      <c r="G63" s="194">
        <v>87372</v>
      </c>
    </row>
    <row r="64" spans="1:7" ht="14.1" customHeight="1" x14ac:dyDescent="0.25">
      <c r="A64" s="188" t="s">
        <v>172</v>
      </c>
      <c r="B64" s="189" t="s">
        <v>97</v>
      </c>
      <c r="C64" s="194">
        <v>82764</v>
      </c>
      <c r="D64" s="194">
        <v>86844</v>
      </c>
      <c r="E64" s="194">
        <v>91296</v>
      </c>
      <c r="F64" s="194">
        <v>95880</v>
      </c>
      <c r="G64" s="194">
        <v>100716</v>
      </c>
    </row>
    <row r="65" spans="1:7" ht="14.1" customHeight="1" x14ac:dyDescent="0.25">
      <c r="A65" s="192" t="s">
        <v>58</v>
      </c>
      <c r="B65" s="191" t="s">
        <v>105</v>
      </c>
      <c r="C65" s="195">
        <v>90084</v>
      </c>
      <c r="D65" s="195">
        <v>94644</v>
      </c>
      <c r="E65" s="195">
        <v>99384</v>
      </c>
      <c r="F65" s="195">
        <v>104388</v>
      </c>
      <c r="G65" s="195">
        <v>109704</v>
      </c>
    </row>
    <row r="66" spans="1:7" ht="14.1" customHeight="1" x14ac:dyDescent="0.25">
      <c r="A66" s="190" t="s">
        <v>173</v>
      </c>
      <c r="B66" s="191" t="s">
        <v>97</v>
      </c>
      <c r="C66" s="195">
        <v>82764</v>
      </c>
      <c r="D66" s="195">
        <v>86844</v>
      </c>
      <c r="E66" s="195">
        <v>91296</v>
      </c>
      <c r="F66" s="195">
        <v>95880</v>
      </c>
      <c r="G66" s="195">
        <v>100716</v>
      </c>
    </row>
    <row r="67" spans="1:7" ht="14.1" customHeight="1" x14ac:dyDescent="0.25">
      <c r="A67" s="192" t="s">
        <v>174</v>
      </c>
      <c r="B67" s="191" t="s">
        <v>127</v>
      </c>
      <c r="C67" s="195">
        <v>94392</v>
      </c>
      <c r="D67" s="195">
        <v>99168</v>
      </c>
      <c r="E67" s="195">
        <v>104148</v>
      </c>
      <c r="F67" s="195">
        <v>109416</v>
      </c>
      <c r="G67" s="195">
        <v>114948</v>
      </c>
    </row>
    <row r="68" spans="1:7" ht="14.1" customHeight="1" x14ac:dyDescent="0.25">
      <c r="A68" s="188" t="s">
        <v>175</v>
      </c>
      <c r="B68" s="189" t="s">
        <v>108</v>
      </c>
      <c r="C68" s="194">
        <v>71724</v>
      </c>
      <c r="D68" s="194">
        <v>75348</v>
      </c>
      <c r="E68" s="194">
        <v>79164</v>
      </c>
      <c r="F68" s="194">
        <v>83136</v>
      </c>
      <c r="G68" s="194">
        <v>87372</v>
      </c>
    </row>
    <row r="69" spans="1:7" ht="14.1" customHeight="1" x14ac:dyDescent="0.25">
      <c r="A69" s="188" t="s">
        <v>176</v>
      </c>
      <c r="B69" s="189" t="s">
        <v>127</v>
      </c>
      <c r="C69" s="194">
        <v>94392</v>
      </c>
      <c r="D69" s="194">
        <v>99168</v>
      </c>
      <c r="E69" s="194">
        <v>104148</v>
      </c>
      <c r="F69" s="194">
        <v>109416</v>
      </c>
      <c r="G69" s="194">
        <v>114948</v>
      </c>
    </row>
    <row r="70" spans="1:7" ht="14.1" customHeight="1" x14ac:dyDescent="0.25">
      <c r="A70" s="188" t="s">
        <v>177</v>
      </c>
      <c r="B70" s="189" t="s">
        <v>148</v>
      </c>
      <c r="C70" s="194">
        <v>104472</v>
      </c>
      <c r="D70" s="194">
        <v>109776</v>
      </c>
      <c r="E70" s="194">
        <v>115272</v>
      </c>
      <c r="F70" s="194">
        <v>121068</v>
      </c>
      <c r="G70" s="194">
        <v>127164</v>
      </c>
    </row>
    <row r="71" spans="1:7" ht="14.1" customHeight="1" x14ac:dyDescent="0.25">
      <c r="A71" s="188" t="s">
        <v>178</v>
      </c>
      <c r="B71" s="189" t="s">
        <v>97</v>
      </c>
      <c r="C71" s="194">
        <v>82764</v>
      </c>
      <c r="D71" s="194">
        <v>86844</v>
      </c>
      <c r="E71" s="194">
        <v>91296</v>
      </c>
      <c r="F71" s="194">
        <v>95880</v>
      </c>
      <c r="G71" s="194">
        <v>100716</v>
      </c>
    </row>
    <row r="72" spans="1:7" ht="14.1" customHeight="1" x14ac:dyDescent="0.25">
      <c r="A72" s="188" t="s">
        <v>179</v>
      </c>
      <c r="B72" s="189" t="s">
        <v>115</v>
      </c>
      <c r="C72" s="194">
        <v>68724</v>
      </c>
      <c r="D72" s="194">
        <v>72192</v>
      </c>
      <c r="E72" s="194">
        <v>75792</v>
      </c>
      <c r="F72" s="194">
        <v>79644</v>
      </c>
      <c r="G72" s="194">
        <v>83676</v>
      </c>
    </row>
    <row r="73" spans="1:7" ht="14.1" customHeight="1" x14ac:dyDescent="0.25">
      <c r="A73" s="190" t="s">
        <v>180</v>
      </c>
      <c r="B73" s="191" t="s">
        <v>181</v>
      </c>
      <c r="C73" s="195">
        <v>52032</v>
      </c>
      <c r="D73" s="195">
        <v>54672</v>
      </c>
      <c r="E73" s="195">
        <v>57456</v>
      </c>
      <c r="F73" s="195">
        <v>60324</v>
      </c>
      <c r="G73" s="195">
        <v>63372</v>
      </c>
    </row>
    <row r="74" spans="1:7" ht="14.1" customHeight="1" x14ac:dyDescent="0.25">
      <c r="A74" s="192" t="s">
        <v>182</v>
      </c>
      <c r="B74" s="191" t="s">
        <v>115</v>
      </c>
      <c r="C74" s="195">
        <v>68724</v>
      </c>
      <c r="D74" s="195">
        <v>72192</v>
      </c>
      <c r="E74" s="195">
        <v>75792</v>
      </c>
      <c r="F74" s="195">
        <v>79644</v>
      </c>
      <c r="G74" s="195">
        <v>83676</v>
      </c>
    </row>
    <row r="75" spans="1:7" ht="14.1" customHeight="1" x14ac:dyDescent="0.25">
      <c r="A75" s="190" t="s">
        <v>183</v>
      </c>
      <c r="B75" s="191" t="s">
        <v>184</v>
      </c>
      <c r="C75" s="195">
        <v>48636</v>
      </c>
      <c r="D75" s="195">
        <v>51084</v>
      </c>
      <c r="E75" s="195">
        <v>53664</v>
      </c>
      <c r="F75" s="195">
        <v>56364</v>
      </c>
      <c r="G75" s="195">
        <v>59232</v>
      </c>
    </row>
    <row r="76" spans="1:7" ht="14.1" customHeight="1" x14ac:dyDescent="0.25">
      <c r="A76" s="192" t="s">
        <v>185</v>
      </c>
      <c r="B76" s="191" t="s">
        <v>125</v>
      </c>
      <c r="C76" s="195">
        <v>59484</v>
      </c>
      <c r="D76" s="195">
        <v>62568</v>
      </c>
      <c r="E76" s="195">
        <v>65664</v>
      </c>
      <c r="F76" s="195">
        <v>68964</v>
      </c>
      <c r="G76" s="195">
        <v>72468</v>
      </c>
    </row>
    <row r="77" spans="1:7" ht="14.1" customHeight="1" x14ac:dyDescent="0.25">
      <c r="A77" s="188" t="s">
        <v>186</v>
      </c>
      <c r="B77" s="189" t="s">
        <v>97</v>
      </c>
      <c r="C77" s="194">
        <v>82764</v>
      </c>
      <c r="D77" s="194">
        <v>86844</v>
      </c>
      <c r="E77" s="194">
        <v>91296</v>
      </c>
      <c r="F77" s="194">
        <v>95880</v>
      </c>
      <c r="G77" s="194">
        <v>100716</v>
      </c>
    </row>
    <row r="78" spans="1:7" ht="14.1" customHeight="1" x14ac:dyDescent="0.25">
      <c r="A78" s="188" t="s">
        <v>187</v>
      </c>
      <c r="B78" s="189" t="s">
        <v>148</v>
      </c>
      <c r="C78" s="194">
        <v>104472</v>
      </c>
      <c r="D78" s="194">
        <v>109776</v>
      </c>
      <c r="E78" s="194">
        <v>115272</v>
      </c>
      <c r="F78" s="194">
        <v>121068</v>
      </c>
      <c r="G78" s="194">
        <v>127164</v>
      </c>
    </row>
    <row r="79" spans="1:7" ht="14.1" customHeight="1" x14ac:dyDescent="0.25">
      <c r="A79" s="188" t="s">
        <v>188</v>
      </c>
      <c r="B79" s="189" t="s">
        <v>100</v>
      </c>
      <c r="C79" s="194">
        <v>75060</v>
      </c>
      <c r="D79" s="194">
        <v>78852</v>
      </c>
      <c r="E79" s="194">
        <v>82836</v>
      </c>
      <c r="F79" s="194">
        <v>86988</v>
      </c>
      <c r="G79" s="194">
        <v>91380</v>
      </c>
    </row>
    <row r="80" spans="1:7" ht="14.1" customHeight="1" x14ac:dyDescent="0.25">
      <c r="A80" s="188" t="s">
        <v>189</v>
      </c>
      <c r="B80" s="189" t="s">
        <v>127</v>
      </c>
      <c r="C80" s="194">
        <v>94392</v>
      </c>
      <c r="D80" s="194">
        <v>99168</v>
      </c>
      <c r="E80" s="194">
        <v>104148</v>
      </c>
      <c r="F80" s="194">
        <v>109416</v>
      </c>
      <c r="G80" s="194">
        <v>114948</v>
      </c>
    </row>
    <row r="81" spans="1:7" ht="14.1" customHeight="1" x14ac:dyDescent="0.25">
      <c r="A81" s="188" t="s">
        <v>190</v>
      </c>
      <c r="B81" s="189" t="s">
        <v>108</v>
      </c>
      <c r="C81" s="194">
        <v>71724</v>
      </c>
      <c r="D81" s="194">
        <v>75348</v>
      </c>
      <c r="E81" s="194">
        <v>79164</v>
      </c>
      <c r="F81" s="194">
        <v>83136</v>
      </c>
      <c r="G81" s="194">
        <v>87372</v>
      </c>
    </row>
    <row r="82" spans="1:7" ht="14.1" customHeight="1" x14ac:dyDescent="0.25">
      <c r="A82" s="188" t="s">
        <v>191</v>
      </c>
      <c r="B82" s="189" t="s">
        <v>131</v>
      </c>
      <c r="C82" s="194">
        <v>56928</v>
      </c>
      <c r="D82" s="194">
        <v>59820</v>
      </c>
      <c r="E82" s="194">
        <v>62808</v>
      </c>
      <c r="F82" s="194">
        <v>65952</v>
      </c>
      <c r="G82" s="194">
        <v>69300</v>
      </c>
    </row>
    <row r="83" spans="1:7" ht="14.1" customHeight="1" x14ac:dyDescent="0.25">
      <c r="A83" s="188" t="s">
        <v>192</v>
      </c>
      <c r="B83" s="189" t="s">
        <v>145</v>
      </c>
      <c r="C83" s="194">
        <v>65676</v>
      </c>
      <c r="D83" s="194">
        <v>69000</v>
      </c>
      <c r="E83" s="194">
        <v>72528</v>
      </c>
      <c r="F83" s="194">
        <v>76128</v>
      </c>
      <c r="G83" s="194">
        <v>79956</v>
      </c>
    </row>
    <row r="84" spans="1:7" ht="14.1" customHeight="1" x14ac:dyDescent="0.25">
      <c r="A84" s="188" t="s">
        <v>193</v>
      </c>
      <c r="B84" s="189" t="s">
        <v>100</v>
      </c>
      <c r="C84" s="194">
        <v>75060</v>
      </c>
      <c r="D84" s="194">
        <v>78852</v>
      </c>
      <c r="E84" s="194">
        <v>82836</v>
      </c>
      <c r="F84" s="194">
        <v>86988</v>
      </c>
      <c r="G84" s="194">
        <v>91380</v>
      </c>
    </row>
    <row r="85" spans="1:7" ht="14.1" customHeight="1" x14ac:dyDescent="0.25">
      <c r="A85" s="188" t="s">
        <v>194</v>
      </c>
      <c r="B85" s="189" t="s">
        <v>97</v>
      </c>
      <c r="C85" s="194">
        <v>82764</v>
      </c>
      <c r="D85" s="194">
        <v>86844</v>
      </c>
      <c r="E85" s="194">
        <v>91296</v>
      </c>
      <c r="F85" s="194">
        <v>95880</v>
      </c>
      <c r="G85" s="194">
        <v>100716</v>
      </c>
    </row>
    <row r="86" spans="1:7" ht="14.1" customHeight="1" x14ac:dyDescent="0.25">
      <c r="A86" s="188" t="s">
        <v>195</v>
      </c>
      <c r="B86" s="189" t="s">
        <v>97</v>
      </c>
      <c r="C86" s="194">
        <v>82764</v>
      </c>
      <c r="D86" s="194">
        <v>86844</v>
      </c>
      <c r="E86" s="194">
        <v>91296</v>
      </c>
      <c r="F86" s="194">
        <v>95880</v>
      </c>
      <c r="G86" s="194">
        <v>100716</v>
      </c>
    </row>
    <row r="87" spans="1:7" ht="14.1" customHeight="1" x14ac:dyDescent="0.25">
      <c r="A87" s="188" t="s">
        <v>196</v>
      </c>
      <c r="B87" s="189" t="s">
        <v>145</v>
      </c>
      <c r="C87" s="194">
        <v>65676</v>
      </c>
      <c r="D87" s="194">
        <v>69000</v>
      </c>
      <c r="E87" s="194">
        <v>72528</v>
      </c>
      <c r="F87" s="194">
        <v>76128</v>
      </c>
      <c r="G87" s="194">
        <v>79956</v>
      </c>
    </row>
    <row r="88" spans="1:7" ht="14.1" customHeight="1" x14ac:dyDescent="0.25">
      <c r="A88" s="188" t="s">
        <v>197</v>
      </c>
      <c r="B88" s="189" t="s">
        <v>139</v>
      </c>
      <c r="C88" s="194">
        <v>99204</v>
      </c>
      <c r="D88" s="194">
        <v>104220</v>
      </c>
      <c r="E88" s="194">
        <v>109464</v>
      </c>
      <c r="F88" s="194">
        <v>114996</v>
      </c>
      <c r="G88" s="194">
        <v>120768</v>
      </c>
    </row>
    <row r="89" spans="1:7" ht="14.1" customHeight="1" x14ac:dyDescent="0.25">
      <c r="A89" s="188" t="s">
        <v>198</v>
      </c>
      <c r="B89" s="189" t="s">
        <v>111</v>
      </c>
      <c r="C89" s="194">
        <v>79548</v>
      </c>
      <c r="D89" s="194">
        <v>83520</v>
      </c>
      <c r="E89" s="194">
        <v>87780</v>
      </c>
      <c r="F89" s="194">
        <v>92208</v>
      </c>
      <c r="G89" s="194">
        <v>96828</v>
      </c>
    </row>
    <row r="90" spans="1:7" ht="14.1" customHeight="1" x14ac:dyDescent="0.25">
      <c r="A90" s="188" t="s">
        <v>199</v>
      </c>
      <c r="B90" s="189" t="s">
        <v>115</v>
      </c>
      <c r="C90" s="194">
        <v>68724</v>
      </c>
      <c r="D90" s="194">
        <v>72192</v>
      </c>
      <c r="E90" s="194">
        <v>75792</v>
      </c>
      <c r="F90" s="194">
        <v>79644</v>
      </c>
      <c r="G90" s="194">
        <v>83676</v>
      </c>
    </row>
    <row r="91" spans="1:7" ht="14.1" customHeight="1" x14ac:dyDescent="0.25">
      <c r="A91" s="188" t="s">
        <v>200</v>
      </c>
      <c r="B91" s="189" t="s">
        <v>111</v>
      </c>
      <c r="C91" s="194">
        <v>79548</v>
      </c>
      <c r="D91" s="194">
        <v>83520</v>
      </c>
      <c r="E91" s="194">
        <v>87780</v>
      </c>
      <c r="F91" s="194">
        <v>92208</v>
      </c>
      <c r="G91" s="194">
        <v>96828</v>
      </c>
    </row>
    <row r="92" spans="1:7" ht="14.1" customHeight="1" x14ac:dyDescent="0.25">
      <c r="A92" s="188" t="s">
        <v>201</v>
      </c>
      <c r="B92" s="189" t="s">
        <v>127</v>
      </c>
      <c r="C92" s="194">
        <v>94392</v>
      </c>
      <c r="D92" s="194">
        <v>99168</v>
      </c>
      <c r="E92" s="194">
        <v>104148</v>
      </c>
      <c r="F92" s="194">
        <v>109416</v>
      </c>
      <c r="G92" s="194">
        <v>114948</v>
      </c>
    </row>
    <row r="93" spans="1:7" ht="14.1" customHeight="1" x14ac:dyDescent="0.25">
      <c r="A93" s="188" t="s">
        <v>202</v>
      </c>
      <c r="B93" s="189" t="s">
        <v>97</v>
      </c>
      <c r="C93" s="194">
        <v>82764</v>
      </c>
      <c r="D93" s="194">
        <v>86844</v>
      </c>
      <c r="E93" s="194">
        <v>91296</v>
      </c>
      <c r="F93" s="194">
        <v>95880</v>
      </c>
      <c r="G93" s="194">
        <v>100716</v>
      </c>
    </row>
    <row r="94" spans="1:7" ht="14.1" customHeight="1" x14ac:dyDescent="0.25">
      <c r="A94" s="188" t="s">
        <v>203</v>
      </c>
      <c r="B94" s="189" t="s">
        <v>100</v>
      </c>
      <c r="C94" s="194">
        <v>75060</v>
      </c>
      <c r="D94" s="194">
        <v>78852</v>
      </c>
      <c r="E94" s="194">
        <v>82836</v>
      </c>
      <c r="F94" s="194">
        <v>86988</v>
      </c>
      <c r="G94" s="194">
        <v>91380</v>
      </c>
    </row>
    <row r="95" spans="1:7" ht="14.1" customHeight="1" x14ac:dyDescent="0.25">
      <c r="A95" s="188" t="s">
        <v>204</v>
      </c>
      <c r="B95" s="189" t="s">
        <v>97</v>
      </c>
      <c r="C95" s="194">
        <v>82764</v>
      </c>
      <c r="D95" s="194">
        <v>86844</v>
      </c>
      <c r="E95" s="194">
        <v>91296</v>
      </c>
      <c r="F95" s="194">
        <v>95880</v>
      </c>
      <c r="G95" s="194">
        <v>100716</v>
      </c>
    </row>
    <row r="96" spans="1:7" ht="14.1" customHeight="1" x14ac:dyDescent="0.25">
      <c r="A96" s="188" t="s">
        <v>205</v>
      </c>
      <c r="B96" s="189" t="s">
        <v>100</v>
      </c>
      <c r="C96" s="194">
        <v>75060</v>
      </c>
      <c r="D96" s="194">
        <v>78852</v>
      </c>
      <c r="E96" s="194">
        <v>82836</v>
      </c>
      <c r="F96" s="194">
        <v>86988</v>
      </c>
      <c r="G96" s="194">
        <v>91380</v>
      </c>
    </row>
    <row r="97" spans="1:7" ht="14.1" customHeight="1" x14ac:dyDescent="0.25">
      <c r="A97" s="188" t="s">
        <v>206</v>
      </c>
      <c r="B97" s="189" t="s">
        <v>115</v>
      </c>
      <c r="C97" s="194">
        <v>68724</v>
      </c>
      <c r="D97" s="194">
        <v>72192</v>
      </c>
      <c r="E97" s="194">
        <v>75792</v>
      </c>
      <c r="F97" s="194">
        <v>79644</v>
      </c>
      <c r="G97" s="194">
        <v>83676</v>
      </c>
    </row>
    <row r="98" spans="1:7" ht="14.1" customHeight="1" x14ac:dyDescent="0.25">
      <c r="A98" s="188" t="s">
        <v>207</v>
      </c>
      <c r="B98" s="189" t="s">
        <v>123</v>
      </c>
      <c r="C98" s="194">
        <v>62400</v>
      </c>
      <c r="D98" s="194">
        <v>65544</v>
      </c>
      <c r="E98" s="194">
        <v>68856</v>
      </c>
      <c r="F98" s="194">
        <v>72288</v>
      </c>
      <c r="G98" s="194">
        <v>75924</v>
      </c>
    </row>
    <row r="99" spans="1:7" ht="14.1" customHeight="1" x14ac:dyDescent="0.25">
      <c r="A99" s="188" t="s">
        <v>208</v>
      </c>
      <c r="B99" s="189" t="s">
        <v>103</v>
      </c>
      <c r="C99" s="194">
        <v>86460</v>
      </c>
      <c r="D99" s="194">
        <v>90768</v>
      </c>
      <c r="E99" s="194">
        <v>95412</v>
      </c>
      <c r="F99" s="194">
        <v>100152</v>
      </c>
      <c r="G99" s="194">
        <v>105252</v>
      </c>
    </row>
    <row r="100" spans="1:7" ht="14.1" customHeight="1" x14ac:dyDescent="0.25">
      <c r="A100" s="188" t="s">
        <v>209</v>
      </c>
      <c r="B100" s="189" t="s">
        <v>100</v>
      </c>
      <c r="C100" s="194">
        <v>75060</v>
      </c>
      <c r="D100" s="194">
        <v>78852</v>
      </c>
      <c r="E100" s="194">
        <v>82836</v>
      </c>
      <c r="F100" s="194">
        <v>86988</v>
      </c>
      <c r="G100" s="194">
        <v>91380</v>
      </c>
    </row>
    <row r="101" spans="1:7" ht="14.1" customHeight="1" x14ac:dyDescent="0.25">
      <c r="A101" s="188" t="s">
        <v>210</v>
      </c>
      <c r="B101" s="189" t="s">
        <v>123</v>
      </c>
      <c r="C101" s="194">
        <v>62400</v>
      </c>
      <c r="D101" s="194">
        <v>65544</v>
      </c>
      <c r="E101" s="194">
        <v>68856</v>
      </c>
      <c r="F101" s="194">
        <v>72288</v>
      </c>
      <c r="G101" s="194">
        <v>75924</v>
      </c>
    </row>
    <row r="102" spans="1:7" ht="14.1" customHeight="1" x14ac:dyDescent="0.25">
      <c r="A102" s="188" t="s">
        <v>211</v>
      </c>
      <c r="B102" s="189" t="s">
        <v>145</v>
      </c>
      <c r="C102" s="194">
        <v>65676</v>
      </c>
      <c r="D102" s="194">
        <v>69000</v>
      </c>
      <c r="E102" s="194">
        <v>72528</v>
      </c>
      <c r="F102" s="194">
        <v>76128</v>
      </c>
      <c r="G102" s="194">
        <v>79956</v>
      </c>
    </row>
    <row r="103" spans="1:7" ht="14.1" customHeight="1" x14ac:dyDescent="0.25">
      <c r="A103" s="188" t="s">
        <v>212</v>
      </c>
      <c r="B103" s="189" t="s">
        <v>145</v>
      </c>
      <c r="C103" s="194">
        <v>65676</v>
      </c>
      <c r="D103" s="194">
        <v>69000</v>
      </c>
      <c r="E103" s="194">
        <v>72528</v>
      </c>
      <c r="F103" s="194">
        <v>76128</v>
      </c>
      <c r="G103" s="194">
        <v>79956</v>
      </c>
    </row>
    <row r="104" spans="1:7" ht="14.1" customHeight="1" x14ac:dyDescent="0.25">
      <c r="A104" s="188" t="s">
        <v>213</v>
      </c>
      <c r="B104" s="189" t="s">
        <v>100</v>
      </c>
      <c r="C104" s="194">
        <v>75060</v>
      </c>
      <c r="D104" s="194">
        <v>78852</v>
      </c>
      <c r="E104" s="194">
        <v>82836</v>
      </c>
      <c r="F104" s="194">
        <v>86988</v>
      </c>
      <c r="G104" s="194">
        <v>91380</v>
      </c>
    </row>
    <row r="105" spans="1:7" ht="14.1" customHeight="1" x14ac:dyDescent="0.25">
      <c r="A105" s="188" t="s">
        <v>214</v>
      </c>
      <c r="B105" s="189" t="s">
        <v>145</v>
      </c>
      <c r="C105" s="194">
        <v>65676</v>
      </c>
      <c r="D105" s="194">
        <v>69000</v>
      </c>
      <c r="E105" s="194">
        <v>72528</v>
      </c>
      <c r="F105" s="194">
        <v>76128</v>
      </c>
      <c r="G105" s="194">
        <v>79956</v>
      </c>
    </row>
    <row r="106" spans="1:7" ht="14.1" customHeight="1" x14ac:dyDescent="0.25">
      <c r="A106" s="188" t="s">
        <v>215</v>
      </c>
      <c r="B106" s="189" t="s">
        <v>100</v>
      </c>
      <c r="C106" s="194">
        <v>75060</v>
      </c>
      <c r="D106" s="194">
        <v>78852</v>
      </c>
      <c r="E106" s="194">
        <v>82836</v>
      </c>
      <c r="F106" s="194">
        <v>86988</v>
      </c>
      <c r="G106" s="194">
        <v>91380</v>
      </c>
    </row>
    <row r="107" spans="1:7" ht="14.1" customHeight="1" x14ac:dyDescent="0.25">
      <c r="A107" s="190" t="s">
        <v>216</v>
      </c>
      <c r="B107" s="191" t="s">
        <v>97</v>
      </c>
      <c r="C107" s="195">
        <v>82764</v>
      </c>
      <c r="D107" s="195">
        <v>86844</v>
      </c>
      <c r="E107" s="195">
        <v>91296</v>
      </c>
      <c r="F107" s="195">
        <v>95880</v>
      </c>
      <c r="G107" s="195">
        <v>100716</v>
      </c>
    </row>
    <row r="108" spans="1:7" ht="14.1" customHeight="1" x14ac:dyDescent="0.25">
      <c r="A108" s="192" t="s">
        <v>217</v>
      </c>
      <c r="B108" s="191" t="s">
        <v>105</v>
      </c>
      <c r="C108" s="195">
        <v>90084</v>
      </c>
      <c r="D108" s="195">
        <v>94644</v>
      </c>
      <c r="E108" s="195">
        <v>99384</v>
      </c>
      <c r="F108" s="195">
        <v>104388</v>
      </c>
      <c r="G108" s="195">
        <v>109704</v>
      </c>
    </row>
    <row r="109" spans="1:7" ht="14.1" customHeight="1" x14ac:dyDescent="0.25">
      <c r="A109" s="188" t="s">
        <v>218</v>
      </c>
      <c r="B109" s="189" t="s">
        <v>103</v>
      </c>
      <c r="C109" s="194">
        <v>86460</v>
      </c>
      <c r="D109" s="194">
        <v>90768</v>
      </c>
      <c r="E109" s="194">
        <v>95412</v>
      </c>
      <c r="F109" s="194">
        <v>100152</v>
      </c>
      <c r="G109" s="194">
        <v>105252</v>
      </c>
    </row>
    <row r="110" spans="1:7" ht="14.1" customHeight="1" x14ac:dyDescent="0.25">
      <c r="A110" s="188" t="s">
        <v>219</v>
      </c>
      <c r="B110" s="189" t="s">
        <v>100</v>
      </c>
      <c r="C110" s="194">
        <v>75060</v>
      </c>
      <c r="D110" s="194">
        <v>78852</v>
      </c>
      <c r="E110" s="194">
        <v>82836</v>
      </c>
      <c r="F110" s="194">
        <v>86988</v>
      </c>
      <c r="G110" s="194">
        <v>91380</v>
      </c>
    </row>
    <row r="111" spans="1:7" ht="14.1" customHeight="1" x14ac:dyDescent="0.25">
      <c r="A111" s="188" t="s">
        <v>220</v>
      </c>
      <c r="B111" s="189" t="s">
        <v>115</v>
      </c>
      <c r="C111" s="194">
        <v>68724</v>
      </c>
      <c r="D111" s="194">
        <v>72192</v>
      </c>
      <c r="E111" s="194">
        <v>75792</v>
      </c>
      <c r="F111" s="194">
        <v>79644</v>
      </c>
      <c r="G111" s="194">
        <v>83676</v>
      </c>
    </row>
    <row r="112" spans="1:7" ht="14.1" customHeight="1" x14ac:dyDescent="0.25">
      <c r="A112" s="188" t="s">
        <v>221</v>
      </c>
      <c r="B112" s="189" t="s">
        <v>111</v>
      </c>
      <c r="C112" s="194">
        <v>79548</v>
      </c>
      <c r="D112" s="194">
        <v>83520</v>
      </c>
      <c r="E112" s="194">
        <v>87780</v>
      </c>
      <c r="F112" s="194">
        <v>92208</v>
      </c>
      <c r="G112" s="194">
        <v>96828</v>
      </c>
    </row>
    <row r="113" spans="1:7" ht="14.1" customHeight="1" x14ac:dyDescent="0.25">
      <c r="A113" s="190" t="s">
        <v>222</v>
      </c>
      <c r="B113" s="191" t="s">
        <v>100</v>
      </c>
      <c r="C113" s="195">
        <v>75060</v>
      </c>
      <c r="D113" s="195">
        <v>78852</v>
      </c>
      <c r="E113" s="195">
        <v>82836</v>
      </c>
      <c r="F113" s="195">
        <v>86988</v>
      </c>
      <c r="G113" s="195">
        <v>91380</v>
      </c>
    </row>
    <row r="114" spans="1:7" ht="14.1" customHeight="1" x14ac:dyDescent="0.25">
      <c r="A114" s="192" t="s">
        <v>223</v>
      </c>
      <c r="B114" s="191" t="s">
        <v>111</v>
      </c>
      <c r="C114" s="195">
        <v>79548</v>
      </c>
      <c r="D114" s="195">
        <v>83520</v>
      </c>
      <c r="E114" s="195">
        <v>87780</v>
      </c>
      <c r="F114" s="195">
        <v>92208</v>
      </c>
      <c r="G114" s="195">
        <v>96828</v>
      </c>
    </row>
    <row r="115" spans="1:7" ht="14.1" customHeight="1" x14ac:dyDescent="0.25">
      <c r="A115" s="188" t="s">
        <v>224</v>
      </c>
      <c r="B115" s="189" t="s">
        <v>111</v>
      </c>
      <c r="C115" s="194">
        <v>79548</v>
      </c>
      <c r="D115" s="194">
        <v>83520</v>
      </c>
      <c r="E115" s="194">
        <v>87780</v>
      </c>
      <c r="F115" s="194">
        <v>92208</v>
      </c>
      <c r="G115" s="194">
        <v>96828</v>
      </c>
    </row>
    <row r="116" spans="1:7" ht="14.1" customHeight="1" x14ac:dyDescent="0.25">
      <c r="A116" s="188" t="s">
        <v>225</v>
      </c>
      <c r="B116" s="189" t="s">
        <v>115</v>
      </c>
      <c r="C116" s="194">
        <v>68724</v>
      </c>
      <c r="D116" s="194">
        <v>72192</v>
      </c>
      <c r="E116" s="194">
        <v>75792</v>
      </c>
      <c r="F116" s="194">
        <v>79644</v>
      </c>
      <c r="G116" s="194">
        <v>83676</v>
      </c>
    </row>
    <row r="117" spans="1:7" ht="14.1" customHeight="1" x14ac:dyDescent="0.25">
      <c r="A117" s="188" t="s">
        <v>226</v>
      </c>
      <c r="B117" s="189" t="s">
        <v>111</v>
      </c>
      <c r="C117" s="194">
        <v>79548</v>
      </c>
      <c r="D117" s="194">
        <v>83520</v>
      </c>
      <c r="E117" s="194">
        <v>87780</v>
      </c>
      <c r="F117" s="194">
        <v>92208</v>
      </c>
      <c r="G117" s="194">
        <v>96828</v>
      </c>
    </row>
    <row r="118" spans="1:7" ht="14.1" customHeight="1" x14ac:dyDescent="0.25">
      <c r="A118" s="188" t="s">
        <v>227</v>
      </c>
      <c r="B118" s="189" t="s">
        <v>115</v>
      </c>
      <c r="C118" s="194">
        <v>68724</v>
      </c>
      <c r="D118" s="194">
        <v>72192</v>
      </c>
      <c r="E118" s="194">
        <v>75792</v>
      </c>
      <c r="F118" s="194">
        <v>79644</v>
      </c>
      <c r="G118" s="194">
        <v>83676</v>
      </c>
    </row>
    <row r="119" spans="1:7" ht="14.1" customHeight="1" x14ac:dyDescent="0.25">
      <c r="A119" s="190" t="s">
        <v>228</v>
      </c>
      <c r="B119" s="191" t="s">
        <v>103</v>
      </c>
      <c r="C119" s="195">
        <v>86460</v>
      </c>
      <c r="D119" s="195">
        <v>90768</v>
      </c>
      <c r="E119" s="195">
        <v>95412</v>
      </c>
      <c r="F119" s="195">
        <v>100152</v>
      </c>
      <c r="G119" s="195">
        <v>105252</v>
      </c>
    </row>
    <row r="120" spans="1:7" ht="14.1" customHeight="1" x14ac:dyDescent="0.25">
      <c r="A120" s="193" t="s">
        <v>61</v>
      </c>
      <c r="B120" s="189" t="s">
        <v>105</v>
      </c>
      <c r="C120" s="194">
        <v>90084</v>
      </c>
      <c r="D120" s="194">
        <v>94644</v>
      </c>
      <c r="E120" s="194">
        <v>99384</v>
      </c>
      <c r="F120" s="194">
        <v>104388</v>
      </c>
      <c r="G120" s="194">
        <v>109704</v>
      </c>
    </row>
    <row r="121" spans="1:7" ht="14.1" customHeight="1" x14ac:dyDescent="0.25">
      <c r="A121" s="188" t="s">
        <v>229</v>
      </c>
      <c r="B121" s="189" t="s">
        <v>105</v>
      </c>
      <c r="C121" s="194">
        <v>90084</v>
      </c>
      <c r="D121" s="194">
        <v>94644</v>
      </c>
      <c r="E121" s="194">
        <v>99384</v>
      </c>
      <c r="F121" s="194">
        <v>104388</v>
      </c>
      <c r="G121" s="194">
        <v>109704</v>
      </c>
    </row>
    <row r="122" spans="1:7" ht="14.1" customHeight="1" x14ac:dyDescent="0.25">
      <c r="A122" s="188" t="s">
        <v>230</v>
      </c>
      <c r="B122" s="189" t="s">
        <v>105</v>
      </c>
      <c r="C122" s="194">
        <v>90084</v>
      </c>
      <c r="D122" s="194">
        <v>94644</v>
      </c>
      <c r="E122" s="194">
        <v>99384</v>
      </c>
      <c r="F122" s="194">
        <v>104388</v>
      </c>
      <c r="G122" s="194">
        <v>109704</v>
      </c>
    </row>
    <row r="123" spans="1:7" ht="14.1" customHeight="1" x14ac:dyDescent="0.25">
      <c r="A123" s="188" t="s">
        <v>231</v>
      </c>
      <c r="B123" s="189" t="s">
        <v>105</v>
      </c>
      <c r="C123" s="194">
        <v>90084</v>
      </c>
      <c r="D123" s="194">
        <v>94644</v>
      </c>
      <c r="E123" s="194">
        <v>99384</v>
      </c>
      <c r="F123" s="194">
        <v>104388</v>
      </c>
      <c r="G123" s="194">
        <v>109704</v>
      </c>
    </row>
    <row r="124" spans="1:7" ht="14.1" customHeight="1" x14ac:dyDescent="0.25">
      <c r="A124" s="188" t="s">
        <v>232</v>
      </c>
      <c r="B124" s="189" t="s">
        <v>111</v>
      </c>
      <c r="C124" s="194">
        <v>79548</v>
      </c>
      <c r="D124" s="194">
        <v>83520</v>
      </c>
      <c r="E124" s="194">
        <v>87780</v>
      </c>
      <c r="F124" s="194">
        <v>92208</v>
      </c>
      <c r="G124" s="194">
        <v>96828</v>
      </c>
    </row>
    <row r="125" spans="1:7" ht="14.1" customHeight="1" x14ac:dyDescent="0.25">
      <c r="A125" s="188" t="s">
        <v>233</v>
      </c>
      <c r="B125" s="189" t="s">
        <v>111</v>
      </c>
      <c r="C125" s="194">
        <v>79548</v>
      </c>
      <c r="D125" s="194">
        <v>83520</v>
      </c>
      <c r="E125" s="194">
        <v>87780</v>
      </c>
      <c r="F125" s="194">
        <v>92208</v>
      </c>
      <c r="G125" s="194">
        <v>96828</v>
      </c>
    </row>
    <row r="126" spans="1:7" ht="14.1" customHeight="1" x14ac:dyDescent="0.25">
      <c r="A126" s="188" t="s">
        <v>234</v>
      </c>
      <c r="B126" s="189" t="s">
        <v>115</v>
      </c>
      <c r="C126" s="194">
        <v>68724</v>
      </c>
      <c r="D126" s="194">
        <v>72192</v>
      </c>
      <c r="E126" s="194">
        <v>75792</v>
      </c>
      <c r="F126" s="194">
        <v>79644</v>
      </c>
      <c r="G126" s="194">
        <v>83676</v>
      </c>
    </row>
    <row r="127" spans="1:7" ht="14.1" customHeight="1" x14ac:dyDescent="0.25">
      <c r="A127" s="190" t="s">
        <v>235</v>
      </c>
      <c r="B127" s="191" t="s">
        <v>100</v>
      </c>
      <c r="C127" s="195">
        <v>75060</v>
      </c>
      <c r="D127" s="195">
        <v>78852</v>
      </c>
      <c r="E127" s="195">
        <v>82836</v>
      </c>
      <c r="F127" s="195">
        <v>86988</v>
      </c>
      <c r="G127" s="195">
        <v>91380</v>
      </c>
    </row>
    <row r="128" spans="1:7" ht="14.1" customHeight="1" x14ac:dyDescent="0.25">
      <c r="A128" s="192" t="s">
        <v>236</v>
      </c>
      <c r="B128" s="191" t="s">
        <v>97</v>
      </c>
      <c r="C128" s="195">
        <v>82764</v>
      </c>
      <c r="D128" s="195">
        <v>86844</v>
      </c>
      <c r="E128" s="195">
        <v>91296</v>
      </c>
      <c r="F128" s="195">
        <v>95880</v>
      </c>
      <c r="G128" s="195">
        <v>100716</v>
      </c>
    </row>
    <row r="129" spans="1:7" ht="14.1" customHeight="1" x14ac:dyDescent="0.25">
      <c r="A129" s="188" t="s">
        <v>237</v>
      </c>
      <c r="B129" s="189" t="s">
        <v>148</v>
      </c>
      <c r="C129" s="194">
        <v>104472</v>
      </c>
      <c r="D129" s="194">
        <v>109776</v>
      </c>
      <c r="E129" s="194">
        <v>115272</v>
      </c>
      <c r="F129" s="194">
        <v>121068</v>
      </c>
      <c r="G129" s="194">
        <v>127164</v>
      </c>
    </row>
    <row r="130" spans="1:7" ht="14.1" customHeight="1" x14ac:dyDescent="0.25">
      <c r="A130" s="190" t="s">
        <v>238</v>
      </c>
      <c r="B130" s="191" t="s">
        <v>103</v>
      </c>
      <c r="C130" s="195">
        <v>86460</v>
      </c>
      <c r="D130" s="195">
        <v>90768</v>
      </c>
      <c r="E130" s="195">
        <v>95412</v>
      </c>
      <c r="F130" s="195">
        <v>100152</v>
      </c>
      <c r="G130" s="195">
        <v>105252</v>
      </c>
    </row>
    <row r="131" spans="1:7" ht="14.1" customHeight="1" x14ac:dyDescent="0.25">
      <c r="A131" s="193" t="s">
        <v>239</v>
      </c>
      <c r="B131" s="189" t="s">
        <v>127</v>
      </c>
      <c r="C131" s="194">
        <v>94392</v>
      </c>
      <c r="D131" s="194">
        <v>99168</v>
      </c>
      <c r="E131" s="194">
        <v>104148</v>
      </c>
      <c r="F131" s="194">
        <v>109416</v>
      </c>
      <c r="G131" s="194">
        <v>114948</v>
      </c>
    </row>
    <row r="132" spans="1:7" ht="14.1" customHeight="1" x14ac:dyDescent="0.25">
      <c r="A132" s="188" t="s">
        <v>240</v>
      </c>
      <c r="B132" s="189" t="s">
        <v>131</v>
      </c>
      <c r="C132" s="194">
        <v>56928</v>
      </c>
      <c r="D132" s="194">
        <v>59820</v>
      </c>
      <c r="E132" s="194">
        <v>62808</v>
      </c>
      <c r="F132" s="194">
        <v>65952</v>
      </c>
      <c r="G132" s="194">
        <v>69300</v>
      </c>
    </row>
    <row r="133" spans="1:7" ht="14.1" customHeight="1" x14ac:dyDescent="0.25">
      <c r="A133" s="188" t="s">
        <v>241</v>
      </c>
      <c r="B133" s="189" t="s">
        <v>115</v>
      </c>
      <c r="C133" s="194">
        <v>68724</v>
      </c>
      <c r="D133" s="194">
        <v>72192</v>
      </c>
      <c r="E133" s="194">
        <v>75792</v>
      </c>
      <c r="F133" s="194">
        <v>79644</v>
      </c>
      <c r="G133" s="194">
        <v>83676</v>
      </c>
    </row>
    <row r="134" spans="1:7" ht="14.1" customHeight="1" x14ac:dyDescent="0.25">
      <c r="A134" s="188" t="s">
        <v>242</v>
      </c>
      <c r="B134" s="189" t="s">
        <v>123</v>
      </c>
      <c r="C134" s="194">
        <v>62400</v>
      </c>
      <c r="D134" s="194">
        <v>65544</v>
      </c>
      <c r="E134" s="194">
        <v>68856</v>
      </c>
      <c r="F134" s="194">
        <v>72288</v>
      </c>
      <c r="G134" s="194">
        <v>75924</v>
      </c>
    </row>
    <row r="135" spans="1:7" ht="14.1" customHeight="1" x14ac:dyDescent="0.25">
      <c r="A135" s="190" t="s">
        <v>243</v>
      </c>
      <c r="B135" s="191" t="s">
        <v>108</v>
      </c>
      <c r="C135" s="195">
        <v>71724</v>
      </c>
      <c r="D135" s="195">
        <v>75348</v>
      </c>
      <c r="E135" s="195">
        <v>79164</v>
      </c>
      <c r="F135" s="195">
        <v>83136</v>
      </c>
      <c r="G135" s="195">
        <v>87372</v>
      </c>
    </row>
    <row r="136" spans="1:7" ht="14.1" customHeight="1" x14ac:dyDescent="0.25">
      <c r="A136" s="193" t="s">
        <v>244</v>
      </c>
      <c r="B136" s="189" t="s">
        <v>100</v>
      </c>
      <c r="C136" s="194">
        <v>75060</v>
      </c>
      <c r="D136" s="194">
        <v>78852</v>
      </c>
      <c r="E136" s="194">
        <v>82836</v>
      </c>
      <c r="F136" s="194">
        <v>86988</v>
      </c>
      <c r="G136" s="194">
        <v>91380</v>
      </c>
    </row>
    <row r="137" spans="1:7" ht="14.1" customHeight="1" x14ac:dyDescent="0.25">
      <c r="A137" s="190" t="s">
        <v>245</v>
      </c>
      <c r="B137" s="191" t="s">
        <v>100</v>
      </c>
      <c r="C137" s="195">
        <v>75060</v>
      </c>
      <c r="D137" s="195">
        <v>78852</v>
      </c>
      <c r="E137" s="195">
        <v>82836</v>
      </c>
      <c r="F137" s="195">
        <v>86988</v>
      </c>
      <c r="G137" s="195">
        <v>91380</v>
      </c>
    </row>
    <row r="138" spans="1:7" ht="14.1" customHeight="1" x14ac:dyDescent="0.25">
      <c r="A138" s="192" t="s">
        <v>246</v>
      </c>
      <c r="B138" s="191" t="s">
        <v>111</v>
      </c>
      <c r="C138" s="195">
        <v>79548</v>
      </c>
      <c r="D138" s="195">
        <v>83520</v>
      </c>
      <c r="E138" s="195">
        <v>87780</v>
      </c>
      <c r="F138" s="195">
        <v>92208</v>
      </c>
      <c r="G138" s="195">
        <v>96828</v>
      </c>
    </row>
    <row r="139" spans="1:7" ht="14.1" customHeight="1" x14ac:dyDescent="0.25">
      <c r="A139" s="188" t="s">
        <v>247</v>
      </c>
      <c r="B139" s="189" t="s">
        <v>115</v>
      </c>
      <c r="C139" s="194">
        <v>68724</v>
      </c>
      <c r="D139" s="194">
        <v>72192</v>
      </c>
      <c r="E139" s="194">
        <v>75792</v>
      </c>
      <c r="F139" s="194">
        <v>79644</v>
      </c>
      <c r="G139" s="194">
        <v>83676</v>
      </c>
    </row>
    <row r="140" spans="1:7" ht="14.1" customHeight="1" x14ac:dyDescent="0.25">
      <c r="A140" s="188" t="s">
        <v>248</v>
      </c>
      <c r="B140" s="189" t="s">
        <v>103</v>
      </c>
      <c r="C140" s="194">
        <v>86460</v>
      </c>
      <c r="D140" s="194">
        <v>90768</v>
      </c>
      <c r="E140" s="194">
        <v>95412</v>
      </c>
      <c r="F140" s="194">
        <v>100152</v>
      </c>
      <c r="G140" s="194">
        <v>105252</v>
      </c>
    </row>
    <row r="141" spans="1:7" ht="14.1" customHeight="1" x14ac:dyDescent="0.25">
      <c r="A141" s="188" t="s">
        <v>249</v>
      </c>
      <c r="B141" s="189" t="s">
        <v>123</v>
      </c>
      <c r="C141" s="194">
        <v>62400</v>
      </c>
      <c r="D141" s="194">
        <v>65544</v>
      </c>
      <c r="E141" s="194">
        <v>68856</v>
      </c>
      <c r="F141" s="194">
        <v>72288</v>
      </c>
      <c r="G141" s="194">
        <v>75924</v>
      </c>
    </row>
    <row r="142" spans="1:7" ht="14.1" customHeight="1" x14ac:dyDescent="0.25">
      <c r="A142" s="188" t="s">
        <v>250</v>
      </c>
      <c r="B142" s="189" t="s">
        <v>103</v>
      </c>
      <c r="C142" s="194">
        <v>86460</v>
      </c>
      <c r="D142" s="194">
        <v>90768</v>
      </c>
      <c r="E142" s="194">
        <v>95412</v>
      </c>
      <c r="F142" s="194">
        <v>100152</v>
      </c>
      <c r="G142" s="194">
        <v>105252</v>
      </c>
    </row>
    <row r="143" spans="1:7" ht="14.1" customHeight="1" x14ac:dyDescent="0.25">
      <c r="A143" s="190" t="s">
        <v>251</v>
      </c>
      <c r="B143" s="191" t="s">
        <v>111</v>
      </c>
      <c r="C143" s="195">
        <v>79548</v>
      </c>
      <c r="D143" s="195">
        <v>83520</v>
      </c>
      <c r="E143" s="195">
        <v>87780</v>
      </c>
      <c r="F143" s="195">
        <v>92208</v>
      </c>
      <c r="G143" s="195">
        <v>96828</v>
      </c>
    </row>
    <row r="144" spans="1:7" ht="14.1" customHeight="1" x14ac:dyDescent="0.25">
      <c r="A144" s="192" t="s">
        <v>252</v>
      </c>
      <c r="B144" s="191" t="s">
        <v>97</v>
      </c>
      <c r="C144" s="195">
        <v>82764</v>
      </c>
      <c r="D144" s="195">
        <v>86844</v>
      </c>
      <c r="E144" s="195">
        <v>91296</v>
      </c>
      <c r="F144" s="195">
        <v>95880</v>
      </c>
      <c r="G144" s="195">
        <v>100716</v>
      </c>
    </row>
    <row r="145" spans="1:7" ht="14.1" customHeight="1" x14ac:dyDescent="0.25">
      <c r="A145" s="190" t="s">
        <v>253</v>
      </c>
      <c r="B145" s="191" t="s">
        <v>108</v>
      </c>
      <c r="C145" s="195">
        <v>71724</v>
      </c>
      <c r="D145" s="195">
        <v>75348</v>
      </c>
      <c r="E145" s="195">
        <v>79164</v>
      </c>
      <c r="F145" s="195">
        <v>83136</v>
      </c>
      <c r="G145" s="195">
        <v>87372</v>
      </c>
    </row>
    <row r="146" spans="1:7" ht="14.1" customHeight="1" x14ac:dyDescent="0.25">
      <c r="A146" s="192" t="s">
        <v>254</v>
      </c>
      <c r="B146" s="191" t="s">
        <v>100</v>
      </c>
      <c r="C146" s="195">
        <v>75060</v>
      </c>
      <c r="D146" s="195">
        <v>78852</v>
      </c>
      <c r="E146" s="195">
        <v>82836</v>
      </c>
      <c r="F146" s="195">
        <v>86988</v>
      </c>
      <c r="G146" s="195">
        <v>91380</v>
      </c>
    </row>
    <row r="147" spans="1:7" ht="14.1" customHeight="1" x14ac:dyDescent="0.25">
      <c r="A147" s="188" t="s">
        <v>255</v>
      </c>
      <c r="B147" s="189" t="s">
        <v>148</v>
      </c>
      <c r="C147" s="194">
        <v>104472</v>
      </c>
      <c r="D147" s="194">
        <v>109776</v>
      </c>
      <c r="E147" s="194">
        <v>115272</v>
      </c>
      <c r="F147" s="194">
        <v>121068</v>
      </c>
      <c r="G147" s="194">
        <v>127164</v>
      </c>
    </row>
    <row r="148" spans="1:7" ht="14.1" customHeight="1" x14ac:dyDescent="0.25">
      <c r="A148" s="188" t="s">
        <v>256</v>
      </c>
      <c r="B148" s="189" t="s">
        <v>100</v>
      </c>
      <c r="C148" s="194">
        <v>75060</v>
      </c>
      <c r="D148" s="194">
        <v>78852</v>
      </c>
      <c r="E148" s="194">
        <v>82836</v>
      </c>
      <c r="F148" s="194">
        <v>86988</v>
      </c>
      <c r="G148" s="194">
        <v>91380</v>
      </c>
    </row>
    <row r="149" spans="1:7" ht="14.1" customHeight="1" x14ac:dyDescent="0.25">
      <c r="A149" s="188" t="s">
        <v>257</v>
      </c>
      <c r="B149" s="189" t="s">
        <v>115</v>
      </c>
      <c r="C149" s="194">
        <v>68724</v>
      </c>
      <c r="D149" s="194">
        <v>72192</v>
      </c>
      <c r="E149" s="194">
        <v>75792</v>
      </c>
      <c r="F149" s="194">
        <v>79644</v>
      </c>
      <c r="G149" s="194">
        <v>83676</v>
      </c>
    </row>
    <row r="150" spans="1:7" ht="14.1" customHeight="1" x14ac:dyDescent="0.25">
      <c r="A150" s="188" t="s">
        <v>258</v>
      </c>
      <c r="B150" s="189" t="s">
        <v>145</v>
      </c>
      <c r="C150" s="194">
        <v>65676</v>
      </c>
      <c r="D150" s="194">
        <v>69000</v>
      </c>
      <c r="E150" s="194">
        <v>72528</v>
      </c>
      <c r="F150" s="194">
        <v>76128</v>
      </c>
      <c r="G150" s="194">
        <v>79956</v>
      </c>
    </row>
    <row r="151" spans="1:7" ht="14.1" customHeight="1" x14ac:dyDescent="0.25">
      <c r="A151" s="188" t="s">
        <v>259</v>
      </c>
      <c r="B151" s="189" t="s">
        <v>123</v>
      </c>
      <c r="C151" s="194">
        <v>62400</v>
      </c>
      <c r="D151" s="194">
        <v>65544</v>
      </c>
      <c r="E151" s="194">
        <v>68856</v>
      </c>
      <c r="F151" s="194">
        <v>72288</v>
      </c>
      <c r="G151" s="194">
        <v>75924</v>
      </c>
    </row>
    <row r="152" spans="1:7" ht="14.1" customHeight="1" x14ac:dyDescent="0.25">
      <c r="A152" s="188" t="s">
        <v>260</v>
      </c>
      <c r="B152" s="189" t="s">
        <v>97</v>
      </c>
      <c r="C152" s="194">
        <v>82764</v>
      </c>
      <c r="D152" s="194">
        <v>86844</v>
      </c>
      <c r="E152" s="194">
        <v>91296</v>
      </c>
      <c r="F152" s="194">
        <v>95880</v>
      </c>
      <c r="G152" s="194">
        <v>100716</v>
      </c>
    </row>
    <row r="153" spans="1:7" ht="14.1" customHeight="1" x14ac:dyDescent="0.25">
      <c r="A153" s="188" t="s">
        <v>261</v>
      </c>
      <c r="B153" s="189" t="s">
        <v>100</v>
      </c>
      <c r="C153" s="194">
        <v>75060</v>
      </c>
      <c r="D153" s="194">
        <v>78852</v>
      </c>
      <c r="E153" s="194">
        <v>82836</v>
      </c>
      <c r="F153" s="194">
        <v>86988</v>
      </c>
      <c r="G153" s="194">
        <v>91380</v>
      </c>
    </row>
    <row r="154" spans="1:7" ht="14.1" customHeight="1" x14ac:dyDescent="0.25">
      <c r="A154" s="190" t="s">
        <v>262</v>
      </c>
      <c r="B154" s="191" t="s">
        <v>111</v>
      </c>
      <c r="C154" s="195">
        <v>79548</v>
      </c>
      <c r="D154" s="195">
        <v>83520</v>
      </c>
      <c r="E154" s="195">
        <v>87780</v>
      </c>
      <c r="F154" s="195">
        <v>92208</v>
      </c>
      <c r="G154" s="195">
        <v>96828</v>
      </c>
    </row>
    <row r="155" spans="1:7" ht="14.1" customHeight="1" x14ac:dyDescent="0.25">
      <c r="A155" s="192" t="s">
        <v>263</v>
      </c>
      <c r="B155" s="191" t="s">
        <v>127</v>
      </c>
      <c r="C155" s="195">
        <v>94392</v>
      </c>
      <c r="D155" s="195">
        <v>99168</v>
      </c>
      <c r="E155" s="195">
        <v>104148</v>
      </c>
      <c r="F155" s="195">
        <v>109416</v>
      </c>
      <c r="G155" s="195">
        <v>114948</v>
      </c>
    </row>
    <row r="156" spans="1:7" ht="14.1" customHeight="1" x14ac:dyDescent="0.25">
      <c r="A156" s="188" t="s">
        <v>264</v>
      </c>
      <c r="B156" s="189" t="s">
        <v>148</v>
      </c>
      <c r="C156" s="194">
        <v>104472</v>
      </c>
      <c r="D156" s="194">
        <v>109776</v>
      </c>
      <c r="E156" s="194">
        <v>115272</v>
      </c>
      <c r="F156" s="194">
        <v>121068</v>
      </c>
      <c r="G156" s="194">
        <v>127164</v>
      </c>
    </row>
    <row r="157" spans="1:7" ht="14.1" customHeight="1" x14ac:dyDescent="0.25">
      <c r="A157" s="188" t="s">
        <v>265</v>
      </c>
      <c r="B157" s="189" t="s">
        <v>97</v>
      </c>
      <c r="C157" s="194">
        <v>82764</v>
      </c>
      <c r="D157" s="194">
        <v>86844</v>
      </c>
      <c r="E157" s="194">
        <v>91296</v>
      </c>
      <c r="F157" s="194">
        <v>95880</v>
      </c>
      <c r="G157" s="194">
        <v>100716</v>
      </c>
    </row>
    <row r="158" spans="1:7" ht="14.1" customHeight="1" x14ac:dyDescent="0.25">
      <c r="A158" s="190" t="s">
        <v>266</v>
      </c>
      <c r="B158" s="191" t="s">
        <v>108</v>
      </c>
      <c r="C158" s="195">
        <v>71724</v>
      </c>
      <c r="D158" s="195">
        <v>75348</v>
      </c>
      <c r="E158" s="195">
        <v>79164</v>
      </c>
      <c r="F158" s="195">
        <v>83136</v>
      </c>
      <c r="G158" s="195">
        <v>87372</v>
      </c>
    </row>
    <row r="159" spans="1:7" ht="14.1" customHeight="1" x14ac:dyDescent="0.25">
      <c r="A159" s="192" t="s">
        <v>267</v>
      </c>
      <c r="B159" s="191" t="s">
        <v>100</v>
      </c>
      <c r="C159" s="195">
        <v>75060</v>
      </c>
      <c r="D159" s="195">
        <v>78852</v>
      </c>
      <c r="E159" s="195">
        <v>82836</v>
      </c>
      <c r="F159" s="195">
        <v>86988</v>
      </c>
      <c r="G159" s="195">
        <v>91380</v>
      </c>
    </row>
    <row r="160" spans="1:7" ht="14.1" customHeight="1" x14ac:dyDescent="0.25">
      <c r="A160" s="188" t="s">
        <v>268</v>
      </c>
      <c r="B160" s="189" t="s">
        <v>127</v>
      </c>
      <c r="C160" s="194">
        <v>94392</v>
      </c>
      <c r="D160" s="194">
        <v>99168</v>
      </c>
      <c r="E160" s="194">
        <v>104148</v>
      </c>
      <c r="F160" s="194">
        <v>109416</v>
      </c>
      <c r="G160" s="194">
        <v>114948</v>
      </c>
    </row>
    <row r="161" spans="1:7" ht="14.1" customHeight="1" x14ac:dyDescent="0.25">
      <c r="A161" s="188" t="s">
        <v>269</v>
      </c>
      <c r="B161" s="189" t="s">
        <v>270</v>
      </c>
      <c r="C161" s="194">
        <v>110016</v>
      </c>
      <c r="D161" s="194">
        <v>115536</v>
      </c>
      <c r="E161" s="194">
        <v>121392</v>
      </c>
      <c r="F161" s="194">
        <v>127524</v>
      </c>
      <c r="G161" s="194">
        <v>133920</v>
      </c>
    </row>
    <row r="162" spans="1:7" ht="14.1" customHeight="1" x14ac:dyDescent="0.25">
      <c r="A162" s="188" t="s">
        <v>271</v>
      </c>
      <c r="B162" s="189" t="s">
        <v>103</v>
      </c>
      <c r="C162" s="194">
        <v>86460</v>
      </c>
      <c r="D162" s="194">
        <v>90768</v>
      </c>
      <c r="E162" s="194">
        <v>95412</v>
      </c>
      <c r="F162" s="194">
        <v>100152</v>
      </c>
      <c r="G162" s="194">
        <v>105252</v>
      </c>
    </row>
    <row r="163" spans="1:7" ht="14.1" customHeight="1" x14ac:dyDescent="0.25">
      <c r="A163" s="188" t="s">
        <v>272</v>
      </c>
      <c r="B163" s="189" t="s">
        <v>105</v>
      </c>
      <c r="C163" s="194">
        <v>90084</v>
      </c>
      <c r="D163" s="194">
        <v>94644</v>
      </c>
      <c r="E163" s="194">
        <v>99384</v>
      </c>
      <c r="F163" s="194">
        <v>104388</v>
      </c>
      <c r="G163" s="194">
        <v>109704</v>
      </c>
    </row>
    <row r="164" spans="1:7" ht="14.1" customHeight="1" x14ac:dyDescent="0.25">
      <c r="A164" s="188" t="s">
        <v>273</v>
      </c>
      <c r="B164" s="189" t="s">
        <v>115</v>
      </c>
      <c r="C164" s="194">
        <v>68724</v>
      </c>
      <c r="D164" s="194">
        <v>72192</v>
      </c>
      <c r="E164" s="194">
        <v>75792</v>
      </c>
      <c r="F164" s="194">
        <v>79644</v>
      </c>
      <c r="G164" s="194">
        <v>83676</v>
      </c>
    </row>
    <row r="165" spans="1:7" ht="14.1" customHeight="1" x14ac:dyDescent="0.25">
      <c r="A165" s="188" t="s">
        <v>274</v>
      </c>
      <c r="B165" s="189" t="s">
        <v>100</v>
      </c>
      <c r="C165" s="194">
        <v>75060</v>
      </c>
      <c r="D165" s="194">
        <v>78852</v>
      </c>
      <c r="E165" s="194">
        <v>82836</v>
      </c>
      <c r="F165" s="194">
        <v>86988</v>
      </c>
      <c r="G165" s="194">
        <v>91380</v>
      </c>
    </row>
    <row r="166" spans="1:7" ht="14.1" customHeight="1" x14ac:dyDescent="0.25">
      <c r="A166" s="188" t="s">
        <v>275</v>
      </c>
      <c r="B166" s="189" t="s">
        <v>108</v>
      </c>
      <c r="C166" s="194">
        <v>71724</v>
      </c>
      <c r="D166" s="194">
        <v>75348</v>
      </c>
      <c r="E166" s="194">
        <v>79164</v>
      </c>
      <c r="F166" s="194">
        <v>83136</v>
      </c>
      <c r="G166" s="194">
        <v>87372</v>
      </c>
    </row>
    <row r="167" spans="1:7" ht="14.1" customHeight="1" x14ac:dyDescent="0.25">
      <c r="A167" s="188" t="s">
        <v>276</v>
      </c>
      <c r="B167" s="191" t="s">
        <v>105</v>
      </c>
      <c r="C167" s="195">
        <v>90084</v>
      </c>
      <c r="D167" s="195">
        <v>94644</v>
      </c>
      <c r="E167" s="195">
        <v>99384</v>
      </c>
      <c r="F167" s="195">
        <v>104388</v>
      </c>
      <c r="G167" s="195">
        <v>109704</v>
      </c>
    </row>
    <row r="168" spans="1:7" ht="14.1" customHeight="1" x14ac:dyDescent="0.25">
      <c r="A168" s="190" t="s">
        <v>277</v>
      </c>
      <c r="B168" s="191" t="s">
        <v>123</v>
      </c>
      <c r="C168" s="195">
        <v>62400</v>
      </c>
      <c r="D168" s="195">
        <v>65544</v>
      </c>
      <c r="E168" s="195">
        <v>68856</v>
      </c>
      <c r="F168" s="195">
        <v>72288</v>
      </c>
      <c r="G168" s="195">
        <v>75924</v>
      </c>
    </row>
    <row r="169" spans="1:7" ht="14.1" customHeight="1" x14ac:dyDescent="0.25">
      <c r="A169" s="192" t="s">
        <v>278</v>
      </c>
      <c r="B169" s="191" t="s">
        <v>145</v>
      </c>
      <c r="C169" s="195">
        <v>65676</v>
      </c>
      <c r="D169" s="195">
        <v>69000</v>
      </c>
      <c r="E169" s="195">
        <v>72528</v>
      </c>
      <c r="F169" s="195">
        <v>76128</v>
      </c>
      <c r="G169" s="195">
        <v>79956</v>
      </c>
    </row>
    <row r="170" spans="1:7" ht="14.1" customHeight="1" x14ac:dyDescent="0.25">
      <c r="A170" s="188" t="s">
        <v>279</v>
      </c>
      <c r="B170" s="189" t="s">
        <v>280</v>
      </c>
      <c r="C170" s="194">
        <v>122448</v>
      </c>
      <c r="D170" s="194">
        <v>128592</v>
      </c>
      <c r="E170" s="194">
        <v>135120</v>
      </c>
      <c r="F170" s="194">
        <v>141888</v>
      </c>
      <c r="G170" s="194">
        <v>149088</v>
      </c>
    </row>
    <row r="171" spans="1:7" ht="14.1" customHeight="1" x14ac:dyDescent="0.25">
      <c r="A171" s="188" t="s">
        <v>281</v>
      </c>
      <c r="B171" s="189" t="s">
        <v>139</v>
      </c>
      <c r="C171" s="194">
        <v>99204</v>
      </c>
      <c r="D171" s="194">
        <v>104220</v>
      </c>
      <c r="E171" s="194">
        <v>109464</v>
      </c>
      <c r="F171" s="194">
        <v>114996</v>
      </c>
      <c r="G171" s="194">
        <v>120768</v>
      </c>
    </row>
    <row r="172" spans="1:7" ht="14.1" customHeight="1" x14ac:dyDescent="0.25">
      <c r="A172" s="188" t="s">
        <v>282</v>
      </c>
      <c r="B172" s="189" t="s">
        <v>148</v>
      </c>
      <c r="C172" s="194">
        <v>104472</v>
      </c>
      <c r="D172" s="194">
        <v>109776</v>
      </c>
      <c r="E172" s="194">
        <v>115272</v>
      </c>
      <c r="F172" s="194">
        <v>121068</v>
      </c>
      <c r="G172" s="194">
        <v>127164</v>
      </c>
    </row>
    <row r="173" spans="1:7" ht="14.1" customHeight="1" x14ac:dyDescent="0.25">
      <c r="A173" s="188" t="s">
        <v>283</v>
      </c>
      <c r="B173" s="189" t="s">
        <v>105</v>
      </c>
      <c r="C173" s="194">
        <v>90084</v>
      </c>
      <c r="D173" s="194">
        <v>94644</v>
      </c>
      <c r="E173" s="194">
        <v>99384</v>
      </c>
      <c r="F173" s="194">
        <v>104388</v>
      </c>
      <c r="G173" s="194">
        <v>109704</v>
      </c>
    </row>
    <row r="174" spans="1:7" ht="14.1" customHeight="1" x14ac:dyDescent="0.25">
      <c r="A174" s="188" t="s">
        <v>284</v>
      </c>
      <c r="B174" s="189" t="s">
        <v>115</v>
      </c>
      <c r="C174" s="194">
        <v>68724</v>
      </c>
      <c r="D174" s="194">
        <v>72192</v>
      </c>
      <c r="E174" s="194">
        <v>75792</v>
      </c>
      <c r="F174" s="194">
        <v>79644</v>
      </c>
      <c r="G174" s="194">
        <v>83676</v>
      </c>
    </row>
    <row r="175" spans="1:7" ht="14.1" customHeight="1" x14ac:dyDescent="0.25">
      <c r="A175" s="190" t="s">
        <v>285</v>
      </c>
      <c r="B175" s="191" t="s">
        <v>108</v>
      </c>
      <c r="C175" s="195">
        <v>71724</v>
      </c>
      <c r="D175" s="195">
        <v>75348</v>
      </c>
      <c r="E175" s="195">
        <v>79164</v>
      </c>
      <c r="F175" s="195">
        <v>83136</v>
      </c>
      <c r="G175" s="195">
        <v>87372</v>
      </c>
    </row>
    <row r="176" spans="1:7" ht="14.1" customHeight="1" x14ac:dyDescent="0.25">
      <c r="A176" s="192" t="s">
        <v>286</v>
      </c>
      <c r="B176" s="191" t="s">
        <v>100</v>
      </c>
      <c r="C176" s="195">
        <v>75060</v>
      </c>
      <c r="D176" s="195">
        <v>78852</v>
      </c>
      <c r="E176" s="195">
        <v>82836</v>
      </c>
      <c r="F176" s="195">
        <v>86988</v>
      </c>
      <c r="G176" s="195">
        <v>91380</v>
      </c>
    </row>
    <row r="177" spans="1:7" ht="14.1" customHeight="1" x14ac:dyDescent="0.25">
      <c r="A177" s="188" t="s">
        <v>287</v>
      </c>
      <c r="B177" s="189" t="s">
        <v>105</v>
      </c>
      <c r="C177" s="194">
        <v>90084</v>
      </c>
      <c r="D177" s="194">
        <v>94644</v>
      </c>
      <c r="E177" s="194">
        <v>99384</v>
      </c>
      <c r="F177" s="194">
        <v>104388</v>
      </c>
      <c r="G177" s="194">
        <v>109704</v>
      </c>
    </row>
    <row r="178" spans="1:7" ht="14.1" customHeight="1" x14ac:dyDescent="0.25">
      <c r="A178" s="188" t="s">
        <v>288</v>
      </c>
      <c r="B178" s="189" t="s">
        <v>97</v>
      </c>
      <c r="C178" s="194">
        <v>82764</v>
      </c>
      <c r="D178" s="194">
        <v>86844</v>
      </c>
      <c r="E178" s="194">
        <v>91296</v>
      </c>
      <c r="F178" s="194">
        <v>95880</v>
      </c>
      <c r="G178" s="194">
        <v>100716</v>
      </c>
    </row>
    <row r="179" spans="1:7" ht="14.1" customHeight="1" x14ac:dyDescent="0.25">
      <c r="A179" s="188" t="s">
        <v>289</v>
      </c>
      <c r="B179" s="189" t="s">
        <v>123</v>
      </c>
      <c r="C179" s="194">
        <v>62400</v>
      </c>
      <c r="D179" s="194">
        <v>65544</v>
      </c>
      <c r="E179" s="194">
        <v>68856</v>
      </c>
      <c r="F179" s="194">
        <v>72288</v>
      </c>
      <c r="G179" s="194">
        <v>75924</v>
      </c>
    </row>
    <row r="180" spans="1:7" ht="14.1" customHeight="1" x14ac:dyDescent="0.25">
      <c r="A180" s="188" t="s">
        <v>290</v>
      </c>
      <c r="B180" s="189" t="s">
        <v>105</v>
      </c>
      <c r="C180" s="194">
        <v>90084</v>
      </c>
      <c r="D180" s="194">
        <v>94644</v>
      </c>
      <c r="E180" s="194">
        <v>99384</v>
      </c>
      <c r="F180" s="194">
        <v>104388</v>
      </c>
      <c r="G180" s="194">
        <v>109704</v>
      </c>
    </row>
    <row r="181" spans="1:7" ht="14.1" customHeight="1" x14ac:dyDescent="0.25">
      <c r="A181" s="190" t="s">
        <v>291</v>
      </c>
      <c r="B181" s="191" t="s">
        <v>100</v>
      </c>
      <c r="C181" s="195">
        <v>75060</v>
      </c>
      <c r="D181" s="195">
        <v>78852</v>
      </c>
      <c r="E181" s="195">
        <v>82836</v>
      </c>
      <c r="F181" s="195">
        <v>86988</v>
      </c>
      <c r="G181" s="195">
        <v>91380</v>
      </c>
    </row>
    <row r="182" spans="1:7" x14ac:dyDescent="0.25">
      <c r="A182" s="192" t="s">
        <v>292</v>
      </c>
      <c r="B182" s="191" t="s">
        <v>103</v>
      </c>
      <c r="C182" s="195">
        <v>86460</v>
      </c>
      <c r="D182" s="195">
        <v>90768</v>
      </c>
      <c r="E182" s="195">
        <v>95412</v>
      </c>
      <c r="F182" s="195">
        <v>100152</v>
      </c>
      <c r="G182" s="195">
        <v>105252</v>
      </c>
    </row>
    <row r="183" spans="1:7" x14ac:dyDescent="0.25">
      <c r="A183" s="188" t="s">
        <v>293</v>
      </c>
      <c r="B183" s="189" t="s">
        <v>123</v>
      </c>
      <c r="C183" s="194">
        <v>62400</v>
      </c>
      <c r="D183" s="194">
        <v>65544</v>
      </c>
      <c r="E183" s="194">
        <v>68856</v>
      </c>
      <c r="F183" s="194">
        <v>72288</v>
      </c>
      <c r="G183" s="194">
        <v>75924</v>
      </c>
    </row>
    <row r="184" spans="1:7" x14ac:dyDescent="0.25">
      <c r="A184" s="188" t="s">
        <v>294</v>
      </c>
      <c r="B184" s="189" t="s">
        <v>103</v>
      </c>
      <c r="C184" s="194">
        <v>86460</v>
      </c>
      <c r="D184" s="194">
        <v>90768</v>
      </c>
      <c r="E184" s="194">
        <v>95412</v>
      </c>
      <c r="F184" s="194">
        <v>100152</v>
      </c>
      <c r="G184" s="194">
        <v>105252</v>
      </c>
    </row>
  </sheetData>
  <sheetProtection selectLockedCells="1" selectUnlockedCells="1"/>
  <mergeCells count="1">
    <mergeCell ref="B1:Q1"/>
  </mergeCells>
  <dataValidations count="1">
    <dataValidation type="list" allowBlank="1" showInputMessage="1" showErrorMessage="1" sqref="N13" xr:uid="{00000000-0002-0000-0200-000000000000}">
      <formula1>$A$5:$A$181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custom" allowBlank="1" showInputMessage="1" showErrorMessage="1" xr:uid="{00000000-0002-0000-0200-000001000000}">
          <x14:formula1>
            <xm:f>'Total Cost of Position'!B5</xm:f>
          </x14:formula1>
          <xm:sqref>A5:A181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3"/>
  <sheetViews>
    <sheetView showGridLines="0" workbookViewId="0">
      <selection activeCell="F23" sqref="F23"/>
    </sheetView>
    <sheetView workbookViewId="1"/>
  </sheetViews>
  <sheetFormatPr defaultColWidth="9.109375" defaultRowHeight="13.2" x14ac:dyDescent="0.25"/>
  <cols>
    <col min="1" max="1" width="58.88671875" style="47" customWidth="1"/>
    <col min="2" max="2" width="11.109375" style="47" bestFit="1" customWidth="1"/>
    <col min="3" max="7" width="10.6640625" style="47" bestFit="1" customWidth="1"/>
    <col min="8" max="16384" width="9.109375" style="47"/>
  </cols>
  <sheetData>
    <row r="1" spans="1:19" ht="17.100000000000001" customHeight="1" x14ac:dyDescent="0.25">
      <c r="A1" s="162" t="s">
        <v>295</v>
      </c>
      <c r="D1" s="225"/>
      <c r="E1" s="225"/>
      <c r="F1" s="225"/>
      <c r="G1" s="225"/>
      <c r="H1" s="225"/>
      <c r="I1" s="225"/>
      <c r="J1" s="225"/>
      <c r="K1" s="225"/>
      <c r="L1" s="225"/>
      <c r="M1" s="225"/>
      <c r="N1" s="225"/>
      <c r="O1" s="225"/>
      <c r="P1" s="225"/>
      <c r="Q1" s="225"/>
      <c r="R1" s="225"/>
      <c r="S1" s="225"/>
    </row>
    <row r="2" spans="1:19" ht="14.1" customHeight="1" x14ac:dyDescent="0.25">
      <c r="A2" s="158" t="s">
        <v>296</v>
      </c>
    </row>
    <row r="3" spans="1:19" ht="14.1" customHeight="1" x14ac:dyDescent="0.25">
      <c r="A3" s="196" t="s">
        <v>297</v>
      </c>
    </row>
    <row r="4" spans="1:19" ht="14.1" customHeight="1" x14ac:dyDescent="0.25">
      <c r="A4" s="199" t="s">
        <v>88</v>
      </c>
      <c r="B4" s="200" t="s">
        <v>89</v>
      </c>
      <c r="C4" s="201" t="s">
        <v>90</v>
      </c>
      <c r="D4" s="201" t="s">
        <v>91</v>
      </c>
      <c r="E4" s="201" t="s">
        <v>92</v>
      </c>
      <c r="F4" s="201" t="s">
        <v>93</v>
      </c>
      <c r="G4" s="204" t="s">
        <v>94</v>
      </c>
      <c r="I4" s="159" t="s">
        <v>298</v>
      </c>
    </row>
    <row r="5" spans="1:19" ht="14.1" customHeight="1" x14ac:dyDescent="0.25">
      <c r="A5" s="198" t="s">
        <v>299</v>
      </c>
      <c r="B5" s="197" t="s">
        <v>300</v>
      </c>
      <c r="C5" s="157">
        <v>91872</v>
      </c>
      <c r="D5" s="157">
        <v>96516</v>
      </c>
      <c r="E5" s="157">
        <v>101364</v>
      </c>
      <c r="F5" s="203">
        <v>106500</v>
      </c>
      <c r="G5" s="209">
        <v>111912</v>
      </c>
      <c r="H5" s="202"/>
    </row>
    <row r="6" spans="1:19" ht="14.1" customHeight="1" x14ac:dyDescent="0.25">
      <c r="A6" s="198" t="s">
        <v>301</v>
      </c>
      <c r="B6" s="197" t="s">
        <v>302</v>
      </c>
      <c r="C6" s="157">
        <v>106560</v>
      </c>
      <c r="D6" s="157">
        <v>111960</v>
      </c>
      <c r="E6" s="157">
        <v>117576</v>
      </c>
      <c r="F6" s="203">
        <v>123480</v>
      </c>
      <c r="G6" s="209">
        <v>129732</v>
      </c>
      <c r="H6" s="202"/>
    </row>
    <row r="7" spans="1:19" ht="14.1" customHeight="1" x14ac:dyDescent="0.25">
      <c r="A7" s="198" t="s">
        <v>303</v>
      </c>
      <c r="B7" s="197" t="s">
        <v>304</v>
      </c>
      <c r="C7" s="157">
        <v>88152</v>
      </c>
      <c r="D7" s="157">
        <v>92580</v>
      </c>
      <c r="E7" s="157">
        <v>97308</v>
      </c>
      <c r="F7" s="203">
        <v>102192</v>
      </c>
      <c r="G7" s="209">
        <v>107340</v>
      </c>
      <c r="H7" s="202"/>
    </row>
    <row r="8" spans="1:19" ht="14.1" customHeight="1" x14ac:dyDescent="0.25">
      <c r="A8" s="198" t="s">
        <v>305</v>
      </c>
      <c r="B8" s="197" t="s">
        <v>306</v>
      </c>
      <c r="C8" s="157">
        <v>84360</v>
      </c>
      <c r="D8" s="157">
        <v>88620</v>
      </c>
      <c r="E8" s="157">
        <v>93096</v>
      </c>
      <c r="F8" s="203">
        <v>97752</v>
      </c>
      <c r="G8" s="209">
        <v>102756</v>
      </c>
      <c r="H8" s="202"/>
    </row>
    <row r="9" spans="1:19" ht="14.1" customHeight="1" x14ac:dyDescent="0.25">
      <c r="A9" s="198" t="s">
        <v>307</v>
      </c>
      <c r="B9" s="197" t="s">
        <v>308</v>
      </c>
      <c r="C9" s="157">
        <v>96276</v>
      </c>
      <c r="D9" s="157">
        <v>101136</v>
      </c>
      <c r="E9" s="157">
        <v>106248</v>
      </c>
      <c r="F9" s="203">
        <v>111588</v>
      </c>
      <c r="G9" s="209">
        <v>117240</v>
      </c>
      <c r="H9" s="202"/>
    </row>
    <row r="10" spans="1:19" ht="14.1" customHeight="1" x14ac:dyDescent="0.25">
      <c r="A10" s="198" t="s">
        <v>309</v>
      </c>
      <c r="B10" s="197" t="s">
        <v>310</v>
      </c>
      <c r="C10" s="157">
        <v>112200</v>
      </c>
      <c r="D10" s="157">
        <v>117888</v>
      </c>
      <c r="E10" s="157">
        <v>123828</v>
      </c>
      <c r="F10" s="203">
        <v>130044</v>
      </c>
      <c r="G10" s="209">
        <v>136656</v>
      </c>
      <c r="H10" s="202"/>
    </row>
    <row r="11" spans="1:19" ht="14.1" customHeight="1" x14ac:dyDescent="0.25">
      <c r="A11" s="198" t="s">
        <v>311</v>
      </c>
      <c r="B11" s="197" t="s">
        <v>300</v>
      </c>
      <c r="C11" s="157">
        <v>91872</v>
      </c>
      <c r="D11" s="157">
        <v>96516</v>
      </c>
      <c r="E11" s="157">
        <v>101364</v>
      </c>
      <c r="F11" s="203">
        <v>106500</v>
      </c>
      <c r="G11" s="209">
        <v>111912</v>
      </c>
      <c r="H11" s="202"/>
    </row>
    <row r="12" spans="1:19" ht="12.9" customHeight="1" x14ac:dyDescent="0.25">
      <c r="A12" s="198" t="s">
        <v>312</v>
      </c>
      <c r="B12" s="197" t="s">
        <v>313</v>
      </c>
      <c r="C12" s="157">
        <v>124896</v>
      </c>
      <c r="D12" s="157">
        <v>131196</v>
      </c>
      <c r="E12" s="157">
        <v>137808</v>
      </c>
      <c r="F12" s="203">
        <v>144768</v>
      </c>
      <c r="G12" s="209">
        <v>152028</v>
      </c>
      <c r="H12" s="202"/>
    </row>
    <row r="13" spans="1:19" x14ac:dyDescent="0.25">
      <c r="A13" s="198" t="s">
        <v>314</v>
      </c>
      <c r="B13" s="197" t="s">
        <v>308</v>
      </c>
      <c r="C13" s="157">
        <v>96276</v>
      </c>
      <c r="D13" s="157">
        <v>101136</v>
      </c>
      <c r="E13" s="157">
        <v>106248</v>
      </c>
      <c r="F13" s="203">
        <v>111588</v>
      </c>
      <c r="G13" s="209">
        <v>117240</v>
      </c>
      <c r="H13" s="202"/>
    </row>
  </sheetData>
  <sheetProtection selectLockedCells="1" selectUnlockedCells="1"/>
  <autoFilter ref="A4:G4" xr:uid="{00000000-0001-0000-0300-000000000000}">
    <sortState xmlns:xlrd2="http://schemas.microsoft.com/office/spreadsheetml/2017/richdata2" ref="A5:G13">
      <sortCondition ref="A4"/>
    </sortState>
  </autoFilter>
  <sortState xmlns:xlrd2="http://schemas.microsoft.com/office/spreadsheetml/2017/richdata2" ref="A5:G11">
    <sortCondition ref="A5"/>
  </sortState>
  <mergeCells count="1">
    <mergeCell ref="D1:S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186"/>
  <sheetViews>
    <sheetView showGridLines="0" workbookViewId="0">
      <pane ySplit="1" topLeftCell="A156" activePane="bottomLeft" state="frozen"/>
      <selection activeCell="M8" sqref="M8"/>
      <selection pane="bottomLeft" activeCell="A186" sqref="A186"/>
    </sheetView>
    <sheetView workbookViewId="1"/>
  </sheetViews>
  <sheetFormatPr defaultRowHeight="13.2" x14ac:dyDescent="0.25"/>
  <cols>
    <col min="1" max="1" width="63.5546875" bestFit="1" customWidth="1"/>
    <col min="3" max="3" width="10.33203125" bestFit="1" customWidth="1"/>
    <col min="4" max="4" width="12.88671875" bestFit="1" customWidth="1"/>
    <col min="6" max="6" width="14.33203125" bestFit="1" customWidth="1"/>
    <col min="7" max="7" width="12.88671875" bestFit="1" customWidth="1"/>
  </cols>
  <sheetData>
    <row r="1" spans="1:12" ht="26.4" x14ac:dyDescent="0.25">
      <c r="A1" s="12" t="s">
        <v>315</v>
      </c>
      <c r="B1" s="13" t="s">
        <v>316</v>
      </c>
      <c r="C1" s="14" t="s">
        <v>317</v>
      </c>
      <c r="D1" s="14" t="s">
        <v>318</v>
      </c>
      <c r="E1" s="14" t="s">
        <v>319</v>
      </c>
      <c r="F1" s="14" t="s">
        <v>320</v>
      </c>
      <c r="G1" s="14" t="s">
        <v>321</v>
      </c>
      <c r="I1" s="159" t="s">
        <v>322</v>
      </c>
      <c r="J1" s="47"/>
    </row>
    <row r="2" spans="1:12" s="1" customFormat="1" x14ac:dyDescent="0.25">
      <c r="A2" s="205" t="s">
        <v>323</v>
      </c>
      <c r="B2" s="197" t="s">
        <v>313</v>
      </c>
      <c r="C2" s="157">
        <v>135771</v>
      </c>
      <c r="D2" s="157">
        <v>142616</v>
      </c>
      <c r="E2" s="157">
        <v>149806</v>
      </c>
      <c r="F2" s="157">
        <v>157359</v>
      </c>
      <c r="G2" s="157">
        <v>165296</v>
      </c>
    </row>
    <row r="3" spans="1:12" ht="15" customHeight="1" x14ac:dyDescent="0.25">
      <c r="A3" s="205" t="s">
        <v>324</v>
      </c>
      <c r="B3" s="197" t="s">
        <v>302</v>
      </c>
      <c r="C3" s="157">
        <v>118884</v>
      </c>
      <c r="D3" s="157">
        <v>124876</v>
      </c>
      <c r="E3" s="157">
        <v>131172</v>
      </c>
      <c r="F3" s="157">
        <v>137783</v>
      </c>
      <c r="G3" s="157">
        <v>144737</v>
      </c>
    </row>
    <row r="4" spans="1:12" ht="15" customHeight="1" x14ac:dyDescent="0.5">
      <c r="A4" s="205" t="s">
        <v>325</v>
      </c>
      <c r="B4" s="197" t="s">
        <v>326</v>
      </c>
      <c r="C4" s="157">
        <v>84006</v>
      </c>
      <c r="D4" s="157">
        <v>88239</v>
      </c>
      <c r="E4" s="157">
        <v>92688</v>
      </c>
      <c r="F4" s="157">
        <v>97366</v>
      </c>
      <c r="G4" s="157">
        <v>102270</v>
      </c>
      <c r="I4" s="15"/>
      <c r="J4" s="15"/>
      <c r="K4" s="15"/>
      <c r="L4" s="15"/>
    </row>
    <row r="5" spans="1:12" ht="15" customHeight="1" x14ac:dyDescent="0.5">
      <c r="A5" s="205" t="s">
        <v>327</v>
      </c>
      <c r="B5" s="197" t="s">
        <v>310</v>
      </c>
      <c r="C5" s="157">
        <v>123938</v>
      </c>
      <c r="D5" s="157">
        <v>130184</v>
      </c>
      <c r="E5" s="157">
        <v>136746</v>
      </c>
      <c r="F5" s="157">
        <v>143640</v>
      </c>
      <c r="G5" s="157">
        <v>150883</v>
      </c>
      <c r="I5" s="15"/>
      <c r="J5" s="15"/>
      <c r="K5" s="15"/>
      <c r="L5" s="15"/>
    </row>
    <row r="6" spans="1:12" ht="15" customHeight="1" x14ac:dyDescent="0.25">
      <c r="A6" s="205" t="s">
        <v>328</v>
      </c>
      <c r="B6" s="197" t="s">
        <v>300</v>
      </c>
      <c r="C6" s="157">
        <v>106113</v>
      </c>
      <c r="D6" s="157">
        <v>111467</v>
      </c>
      <c r="E6" s="157">
        <v>117086</v>
      </c>
      <c r="F6" s="157">
        <v>122989</v>
      </c>
      <c r="G6" s="157">
        <v>129192</v>
      </c>
      <c r="I6" s="16"/>
    </row>
    <row r="7" spans="1:12" ht="15" customHeight="1" x14ac:dyDescent="0.25">
      <c r="A7" s="205" t="s">
        <v>329</v>
      </c>
      <c r="B7" s="197" t="s">
        <v>308</v>
      </c>
      <c r="C7" s="157">
        <v>109969</v>
      </c>
      <c r="D7" s="157">
        <v>115516</v>
      </c>
      <c r="E7" s="157">
        <v>121344</v>
      </c>
      <c r="F7" s="157">
        <v>127459</v>
      </c>
      <c r="G7" s="157">
        <v>133888</v>
      </c>
      <c r="I7" s="16"/>
    </row>
    <row r="8" spans="1:12" ht="15" customHeight="1" x14ac:dyDescent="0.25">
      <c r="A8" s="205" t="s">
        <v>330</v>
      </c>
      <c r="B8" s="197" t="s">
        <v>331</v>
      </c>
      <c r="C8" s="157">
        <v>158716</v>
      </c>
      <c r="D8" s="157">
        <v>166721</v>
      </c>
      <c r="E8" s="157">
        <v>175123</v>
      </c>
      <c r="F8" s="157">
        <v>183955</v>
      </c>
      <c r="G8" s="157">
        <v>193235</v>
      </c>
      <c r="I8" s="16"/>
    </row>
    <row r="9" spans="1:12" ht="15" customHeight="1" x14ac:dyDescent="0.25">
      <c r="A9" s="205" t="s">
        <v>332</v>
      </c>
      <c r="B9" s="197" t="s">
        <v>310</v>
      </c>
      <c r="C9" s="157">
        <v>123938</v>
      </c>
      <c r="D9" s="157">
        <v>130184</v>
      </c>
      <c r="E9" s="157">
        <v>136746</v>
      </c>
      <c r="F9" s="157">
        <v>143640</v>
      </c>
      <c r="G9" s="157">
        <v>150883</v>
      </c>
      <c r="I9" s="16"/>
    </row>
    <row r="10" spans="1:12" ht="15" customHeight="1" x14ac:dyDescent="0.25">
      <c r="A10" s="205" t="s">
        <v>333</v>
      </c>
      <c r="B10" s="197" t="s">
        <v>310</v>
      </c>
      <c r="C10" s="157">
        <v>123938</v>
      </c>
      <c r="D10" s="157">
        <v>130184</v>
      </c>
      <c r="E10" s="157">
        <v>136746</v>
      </c>
      <c r="F10" s="157">
        <v>143640</v>
      </c>
      <c r="G10" s="157">
        <v>150883</v>
      </c>
      <c r="I10" s="16"/>
    </row>
    <row r="11" spans="1:12" ht="15" customHeight="1" x14ac:dyDescent="0.25">
      <c r="A11" s="205" t="s">
        <v>334</v>
      </c>
      <c r="B11" s="197" t="s">
        <v>300</v>
      </c>
      <c r="C11" s="157">
        <v>106113</v>
      </c>
      <c r="D11" s="157">
        <v>111467</v>
      </c>
      <c r="E11" s="157">
        <v>117086</v>
      </c>
      <c r="F11" s="157">
        <v>122989</v>
      </c>
      <c r="G11" s="157">
        <v>129192</v>
      </c>
      <c r="I11" s="16"/>
    </row>
    <row r="12" spans="1:12" ht="15" customHeight="1" x14ac:dyDescent="0.25">
      <c r="A12" s="205" t="s">
        <v>335</v>
      </c>
      <c r="B12" s="197" t="s">
        <v>331</v>
      </c>
      <c r="C12" s="157">
        <v>158716</v>
      </c>
      <c r="D12" s="157">
        <v>166721</v>
      </c>
      <c r="E12" s="157">
        <v>175123</v>
      </c>
      <c r="F12" s="157">
        <v>183955</v>
      </c>
      <c r="G12" s="157">
        <v>193235</v>
      </c>
      <c r="I12" s="16"/>
    </row>
    <row r="13" spans="1:12" ht="15" customHeight="1" x14ac:dyDescent="0.25">
      <c r="A13" s="205" t="s">
        <v>336</v>
      </c>
      <c r="B13" s="197" t="s">
        <v>337</v>
      </c>
      <c r="C13" s="157">
        <v>129656</v>
      </c>
      <c r="D13" s="157">
        <v>136190</v>
      </c>
      <c r="E13" s="157">
        <v>143057</v>
      </c>
      <c r="F13" s="157">
        <v>150276</v>
      </c>
      <c r="G13" s="157">
        <v>157850</v>
      </c>
      <c r="I13" s="16"/>
    </row>
    <row r="14" spans="1:12" ht="15" customHeight="1" x14ac:dyDescent="0.25">
      <c r="A14" s="205" t="s">
        <v>338</v>
      </c>
      <c r="B14" s="197" t="s">
        <v>339</v>
      </c>
      <c r="C14" s="157">
        <v>114229</v>
      </c>
      <c r="D14" s="157">
        <v>119988</v>
      </c>
      <c r="E14" s="157">
        <v>126039</v>
      </c>
      <c r="F14" s="157">
        <v>132393</v>
      </c>
      <c r="G14" s="157">
        <v>139069</v>
      </c>
      <c r="I14" s="16"/>
    </row>
    <row r="15" spans="1:12" ht="15" customHeight="1" x14ac:dyDescent="0.25">
      <c r="A15" s="205" t="s">
        <v>340</v>
      </c>
      <c r="B15" s="197" t="s">
        <v>300</v>
      </c>
      <c r="C15" s="157">
        <v>106113</v>
      </c>
      <c r="D15" s="157">
        <v>111467</v>
      </c>
      <c r="E15" s="157">
        <v>117086</v>
      </c>
      <c r="F15" s="157">
        <v>122989</v>
      </c>
      <c r="G15" s="157">
        <v>129192</v>
      </c>
      <c r="I15" s="16"/>
    </row>
    <row r="16" spans="1:12" ht="15" customHeight="1" x14ac:dyDescent="0.25">
      <c r="A16" s="205" t="s">
        <v>341</v>
      </c>
      <c r="B16" s="197" t="s">
        <v>300</v>
      </c>
      <c r="C16" s="157">
        <v>106113</v>
      </c>
      <c r="D16" s="157">
        <v>111467</v>
      </c>
      <c r="E16" s="157">
        <v>117086</v>
      </c>
      <c r="F16" s="157">
        <v>122989</v>
      </c>
      <c r="G16" s="157">
        <v>129192</v>
      </c>
      <c r="I16" s="16"/>
    </row>
    <row r="17" spans="1:9" ht="15" customHeight="1" x14ac:dyDescent="0.25">
      <c r="A17" s="205" t="s">
        <v>342</v>
      </c>
      <c r="B17" s="197" t="s">
        <v>331</v>
      </c>
      <c r="C17" s="157">
        <v>158716</v>
      </c>
      <c r="D17" s="157">
        <v>166721</v>
      </c>
      <c r="E17" s="157">
        <v>175123</v>
      </c>
      <c r="F17" s="157">
        <v>183955</v>
      </c>
      <c r="G17" s="157">
        <v>193235</v>
      </c>
      <c r="I17" s="16"/>
    </row>
    <row r="18" spans="1:9" ht="15" customHeight="1" x14ac:dyDescent="0.25">
      <c r="A18" s="205" t="s">
        <v>343</v>
      </c>
      <c r="B18" s="197" t="s">
        <v>331</v>
      </c>
      <c r="C18" s="157">
        <v>158716</v>
      </c>
      <c r="D18" s="157">
        <v>166721</v>
      </c>
      <c r="E18" s="157">
        <v>175123</v>
      </c>
      <c r="F18" s="157">
        <v>183955</v>
      </c>
      <c r="G18" s="157">
        <v>193235</v>
      </c>
      <c r="I18" s="16"/>
    </row>
    <row r="19" spans="1:9" ht="15" customHeight="1" x14ac:dyDescent="0.25">
      <c r="A19" s="205" t="s">
        <v>344</v>
      </c>
      <c r="B19" s="197" t="s">
        <v>331</v>
      </c>
      <c r="C19" s="157">
        <v>158716</v>
      </c>
      <c r="D19" s="157">
        <v>166721</v>
      </c>
      <c r="E19" s="157">
        <v>175123</v>
      </c>
      <c r="F19" s="157">
        <v>183955</v>
      </c>
      <c r="G19" s="157">
        <v>193235</v>
      </c>
      <c r="I19" s="16"/>
    </row>
    <row r="20" spans="1:9" ht="15" customHeight="1" x14ac:dyDescent="0.25">
      <c r="A20" s="205" t="s">
        <v>345</v>
      </c>
      <c r="B20" s="197" t="s">
        <v>331</v>
      </c>
      <c r="C20" s="157">
        <v>158716</v>
      </c>
      <c r="D20" s="157">
        <v>166721</v>
      </c>
      <c r="E20" s="157">
        <v>175123</v>
      </c>
      <c r="F20" s="157">
        <v>183955</v>
      </c>
      <c r="G20" s="157">
        <v>193235</v>
      </c>
      <c r="I20" s="16"/>
    </row>
    <row r="21" spans="1:9" ht="15" customHeight="1" x14ac:dyDescent="0.25">
      <c r="A21" s="205" t="s">
        <v>346</v>
      </c>
      <c r="B21" s="197" t="s">
        <v>331</v>
      </c>
      <c r="C21" s="157">
        <v>158716</v>
      </c>
      <c r="D21" s="157">
        <v>166721</v>
      </c>
      <c r="E21" s="157">
        <v>175123</v>
      </c>
      <c r="F21" s="157">
        <v>183955</v>
      </c>
      <c r="G21" s="157">
        <v>193235</v>
      </c>
      <c r="I21" s="16"/>
    </row>
    <row r="22" spans="1:9" ht="15" customHeight="1" x14ac:dyDescent="0.25">
      <c r="A22" s="205" t="s">
        <v>347</v>
      </c>
      <c r="B22" s="197" t="s">
        <v>331</v>
      </c>
      <c r="C22" s="157">
        <v>158716</v>
      </c>
      <c r="D22" s="157">
        <v>166721</v>
      </c>
      <c r="E22" s="157">
        <v>175123</v>
      </c>
      <c r="F22" s="157">
        <v>183955</v>
      </c>
      <c r="G22" s="157">
        <v>193235</v>
      </c>
      <c r="I22" s="16"/>
    </row>
    <row r="23" spans="1:9" ht="15" customHeight="1" x14ac:dyDescent="0.25">
      <c r="A23" s="205" t="s">
        <v>348</v>
      </c>
      <c r="B23" s="197" t="s">
        <v>349</v>
      </c>
      <c r="C23" s="157">
        <v>175276</v>
      </c>
      <c r="D23" s="157">
        <v>184111</v>
      </c>
      <c r="E23" s="157">
        <v>193395</v>
      </c>
      <c r="F23" s="157">
        <v>203149</v>
      </c>
      <c r="G23" s="157">
        <v>213391</v>
      </c>
      <c r="I23" s="16"/>
    </row>
    <row r="24" spans="1:9" ht="15" customHeight="1" x14ac:dyDescent="0.25">
      <c r="A24" s="205" t="s">
        <v>350</v>
      </c>
      <c r="B24" s="197" t="s">
        <v>351</v>
      </c>
      <c r="C24" s="157">
        <v>198863</v>
      </c>
      <c r="D24" s="157">
        <v>208891</v>
      </c>
      <c r="E24" s="157">
        <v>219425</v>
      </c>
      <c r="F24" s="157">
        <v>230485</v>
      </c>
      <c r="G24" s="157">
        <v>242110</v>
      </c>
      <c r="I24" s="16"/>
    </row>
    <row r="25" spans="1:9" ht="15" customHeight="1" x14ac:dyDescent="0.25">
      <c r="A25" s="205" t="s">
        <v>352</v>
      </c>
      <c r="B25" s="197" t="s">
        <v>351</v>
      </c>
      <c r="C25" s="157">
        <v>198863</v>
      </c>
      <c r="D25" s="157">
        <v>208891</v>
      </c>
      <c r="E25" s="157">
        <v>219425</v>
      </c>
      <c r="F25" s="157">
        <v>230485</v>
      </c>
      <c r="G25" s="157">
        <v>242110</v>
      </c>
      <c r="I25" s="16"/>
    </row>
    <row r="26" spans="1:9" ht="15" customHeight="1" x14ac:dyDescent="0.25">
      <c r="A26" s="205" t="s">
        <v>353</v>
      </c>
      <c r="B26" s="197" t="s">
        <v>351</v>
      </c>
      <c r="C26" s="157">
        <v>198863</v>
      </c>
      <c r="D26" s="157">
        <v>208891</v>
      </c>
      <c r="E26" s="157">
        <v>219425</v>
      </c>
      <c r="F26" s="157">
        <v>230485</v>
      </c>
      <c r="G26" s="157">
        <v>242110</v>
      </c>
      <c r="I26" s="16"/>
    </row>
    <row r="27" spans="1:9" ht="15" customHeight="1" x14ac:dyDescent="0.25">
      <c r="A27" s="205" t="s">
        <v>354</v>
      </c>
      <c r="B27" s="197" t="s">
        <v>351</v>
      </c>
      <c r="C27" s="157">
        <v>198863</v>
      </c>
      <c r="D27" s="157">
        <v>208891</v>
      </c>
      <c r="E27" s="157">
        <v>219425</v>
      </c>
      <c r="F27" s="157">
        <v>230485</v>
      </c>
      <c r="G27" s="157">
        <v>242110</v>
      </c>
      <c r="I27" s="16"/>
    </row>
    <row r="28" spans="1:9" ht="15" customHeight="1" x14ac:dyDescent="0.25">
      <c r="A28" s="205" t="s">
        <v>355</v>
      </c>
      <c r="B28" s="197" t="s">
        <v>356</v>
      </c>
      <c r="C28" s="157">
        <v>185925</v>
      </c>
      <c r="D28" s="157">
        <v>195297</v>
      </c>
      <c r="E28" s="157">
        <v>205146</v>
      </c>
      <c r="F28" s="157">
        <v>215488</v>
      </c>
      <c r="G28" s="157">
        <v>226351</v>
      </c>
      <c r="I28" s="16"/>
    </row>
    <row r="29" spans="1:9" ht="15" customHeight="1" x14ac:dyDescent="0.25">
      <c r="A29" s="205" t="s">
        <v>357</v>
      </c>
      <c r="B29" s="197" t="s">
        <v>351</v>
      </c>
      <c r="C29" s="157">
        <v>198863</v>
      </c>
      <c r="D29" s="157">
        <v>208891</v>
      </c>
      <c r="E29" s="157">
        <v>219425</v>
      </c>
      <c r="F29" s="157">
        <v>230485</v>
      </c>
      <c r="G29" s="157">
        <v>242110</v>
      </c>
      <c r="I29" s="16"/>
    </row>
    <row r="30" spans="1:9" ht="15" customHeight="1" x14ac:dyDescent="0.25">
      <c r="A30" s="205" t="s">
        <v>358</v>
      </c>
      <c r="B30" s="197" t="s">
        <v>306</v>
      </c>
      <c r="C30" s="157">
        <v>88426</v>
      </c>
      <c r="D30" s="157">
        <v>92886</v>
      </c>
      <c r="E30" s="157">
        <v>97570</v>
      </c>
      <c r="F30" s="157">
        <v>102488</v>
      </c>
      <c r="G30" s="157">
        <v>107655</v>
      </c>
      <c r="I30" s="179"/>
    </row>
    <row r="31" spans="1:9" ht="15" customHeight="1" x14ac:dyDescent="0.25">
      <c r="A31" s="205" t="s">
        <v>359</v>
      </c>
      <c r="B31" s="197" t="s">
        <v>351</v>
      </c>
      <c r="C31" s="157">
        <v>198863</v>
      </c>
      <c r="D31" s="157">
        <v>208891</v>
      </c>
      <c r="E31" s="157">
        <v>219425</v>
      </c>
      <c r="F31" s="157">
        <v>230485</v>
      </c>
      <c r="G31" s="157">
        <v>242110</v>
      </c>
      <c r="I31" s="16"/>
    </row>
    <row r="32" spans="1:9" ht="15" customHeight="1" x14ac:dyDescent="0.25">
      <c r="A32" s="205" t="s">
        <v>360</v>
      </c>
      <c r="B32" s="197" t="s">
        <v>349</v>
      </c>
      <c r="C32" s="157">
        <v>175276</v>
      </c>
      <c r="D32" s="157">
        <v>184111</v>
      </c>
      <c r="E32" s="157">
        <v>193395</v>
      </c>
      <c r="F32" s="157">
        <v>203149</v>
      </c>
      <c r="G32" s="157">
        <v>213391</v>
      </c>
      <c r="I32" s="16"/>
    </row>
    <row r="33" spans="1:9" ht="15" customHeight="1" x14ac:dyDescent="0.25">
      <c r="A33" s="205" t="s">
        <v>361</v>
      </c>
      <c r="B33" s="197" t="s">
        <v>351</v>
      </c>
      <c r="C33" s="157">
        <v>198863</v>
      </c>
      <c r="D33" s="157">
        <v>208891</v>
      </c>
      <c r="E33" s="157">
        <v>219425</v>
      </c>
      <c r="F33" s="157">
        <v>230485</v>
      </c>
      <c r="G33" s="157">
        <v>242110</v>
      </c>
      <c r="I33" s="16"/>
    </row>
    <row r="34" spans="1:9" ht="15" customHeight="1" x14ac:dyDescent="0.25">
      <c r="A34" s="205" t="s">
        <v>362</v>
      </c>
      <c r="B34" s="197" t="s">
        <v>339</v>
      </c>
      <c r="C34" s="157">
        <v>114229</v>
      </c>
      <c r="D34" s="157">
        <v>119988</v>
      </c>
      <c r="E34" s="157">
        <v>126039</v>
      </c>
      <c r="F34" s="157">
        <v>132393</v>
      </c>
      <c r="G34" s="157">
        <v>139069</v>
      </c>
      <c r="I34" s="16"/>
    </row>
    <row r="35" spans="1:9" ht="15" customHeight="1" x14ac:dyDescent="0.25">
      <c r="A35" s="205" t="s">
        <v>363</v>
      </c>
      <c r="B35" s="197" t="s">
        <v>364</v>
      </c>
      <c r="C35" s="157">
        <v>180333</v>
      </c>
      <c r="D35" s="157">
        <v>189425</v>
      </c>
      <c r="E35" s="157">
        <v>198977</v>
      </c>
      <c r="F35" s="157">
        <v>209008</v>
      </c>
      <c r="G35" s="157">
        <v>219545</v>
      </c>
      <c r="I35" s="16"/>
    </row>
    <row r="36" spans="1:9" ht="15" customHeight="1" x14ac:dyDescent="0.25">
      <c r="A36" s="205" t="s">
        <v>365</v>
      </c>
      <c r="B36" s="197" t="s">
        <v>300</v>
      </c>
      <c r="C36" s="157">
        <v>106113</v>
      </c>
      <c r="D36" s="157">
        <v>111467</v>
      </c>
      <c r="E36" s="157">
        <v>117086</v>
      </c>
      <c r="F36" s="157">
        <v>122989</v>
      </c>
      <c r="G36" s="157">
        <v>129192</v>
      </c>
      <c r="I36" s="16"/>
    </row>
    <row r="37" spans="1:9" ht="15" customHeight="1" x14ac:dyDescent="0.25">
      <c r="A37" s="205" t="s">
        <v>366</v>
      </c>
      <c r="B37" s="197" t="s">
        <v>304</v>
      </c>
      <c r="C37" s="157">
        <v>92851</v>
      </c>
      <c r="D37" s="157">
        <v>97528</v>
      </c>
      <c r="E37" s="157">
        <v>102448</v>
      </c>
      <c r="F37" s="157">
        <v>107613</v>
      </c>
      <c r="G37" s="157">
        <v>113037</v>
      </c>
      <c r="I37" s="16"/>
    </row>
    <row r="38" spans="1:9" ht="15" customHeight="1" x14ac:dyDescent="0.25">
      <c r="A38" s="205" t="s">
        <v>367</v>
      </c>
      <c r="B38" s="197" t="s">
        <v>364</v>
      </c>
      <c r="C38" s="157">
        <v>180333</v>
      </c>
      <c r="D38" s="157">
        <v>189425</v>
      </c>
      <c r="E38" s="157">
        <v>198977</v>
      </c>
      <c r="F38" s="157">
        <v>209008</v>
      </c>
      <c r="G38" s="157">
        <v>219545</v>
      </c>
      <c r="I38" s="16"/>
    </row>
    <row r="39" spans="1:9" ht="15" customHeight="1" x14ac:dyDescent="0.25">
      <c r="A39" s="205" t="s">
        <v>368</v>
      </c>
      <c r="B39" s="197" t="s">
        <v>356</v>
      </c>
      <c r="C39" s="157">
        <v>185925</v>
      </c>
      <c r="D39" s="157">
        <v>195297</v>
      </c>
      <c r="E39" s="157">
        <v>205146</v>
      </c>
      <c r="F39" s="157">
        <v>215488</v>
      </c>
      <c r="G39" s="157">
        <v>226351</v>
      </c>
      <c r="I39" s="16"/>
    </row>
    <row r="40" spans="1:9" ht="15" customHeight="1" x14ac:dyDescent="0.25">
      <c r="A40" s="205" t="s">
        <v>369</v>
      </c>
      <c r="B40" s="197" t="s">
        <v>356</v>
      </c>
      <c r="C40" s="157">
        <v>185925</v>
      </c>
      <c r="D40" s="157">
        <v>195297</v>
      </c>
      <c r="E40" s="157">
        <v>205146</v>
      </c>
      <c r="F40" s="157">
        <v>215488</v>
      </c>
      <c r="G40" s="157">
        <v>226351</v>
      </c>
      <c r="I40" s="16"/>
    </row>
    <row r="41" spans="1:9" ht="15" customHeight="1" x14ac:dyDescent="0.25">
      <c r="A41" s="205" t="s">
        <v>370</v>
      </c>
      <c r="B41" s="197" t="s">
        <v>356</v>
      </c>
      <c r="C41" s="157">
        <v>185925</v>
      </c>
      <c r="D41" s="157">
        <v>195297</v>
      </c>
      <c r="E41" s="157">
        <v>205146</v>
      </c>
      <c r="F41" s="157">
        <v>215488</v>
      </c>
      <c r="G41" s="157">
        <v>226351</v>
      </c>
      <c r="I41" s="16"/>
    </row>
    <row r="42" spans="1:9" ht="15" customHeight="1" x14ac:dyDescent="0.25">
      <c r="A42" s="205" t="s">
        <v>371</v>
      </c>
      <c r="B42" s="197" t="s">
        <v>356</v>
      </c>
      <c r="C42" s="157">
        <v>185925</v>
      </c>
      <c r="D42" s="157">
        <v>195297</v>
      </c>
      <c r="E42" s="157">
        <v>205146</v>
      </c>
      <c r="F42" s="157">
        <v>215488</v>
      </c>
      <c r="G42" s="157">
        <v>226351</v>
      </c>
      <c r="I42" s="16"/>
    </row>
    <row r="43" spans="1:9" ht="15" customHeight="1" x14ac:dyDescent="0.25">
      <c r="A43" s="205" t="s">
        <v>372</v>
      </c>
      <c r="B43" s="197" t="s">
        <v>356</v>
      </c>
      <c r="C43" s="157">
        <v>185925</v>
      </c>
      <c r="D43" s="157">
        <v>195297</v>
      </c>
      <c r="E43" s="157">
        <v>205146</v>
      </c>
      <c r="F43" s="157">
        <v>215488</v>
      </c>
      <c r="G43" s="157">
        <v>226351</v>
      </c>
      <c r="I43" s="16"/>
    </row>
    <row r="44" spans="1:9" ht="15" customHeight="1" x14ac:dyDescent="0.25">
      <c r="A44" s="205" t="s">
        <v>373</v>
      </c>
      <c r="B44" s="197" t="s">
        <v>356</v>
      </c>
      <c r="C44" s="157">
        <v>185925</v>
      </c>
      <c r="D44" s="157">
        <v>195297</v>
      </c>
      <c r="E44" s="157">
        <v>205146</v>
      </c>
      <c r="F44" s="157">
        <v>215488</v>
      </c>
      <c r="G44" s="157">
        <v>226351</v>
      </c>
      <c r="I44" s="16"/>
    </row>
    <row r="45" spans="1:9" ht="15" customHeight="1" x14ac:dyDescent="0.25">
      <c r="A45" s="205" t="s">
        <v>374</v>
      </c>
      <c r="B45" s="197" t="s">
        <v>356</v>
      </c>
      <c r="C45" s="157">
        <v>185925</v>
      </c>
      <c r="D45" s="157">
        <v>195297</v>
      </c>
      <c r="E45" s="157">
        <v>205146</v>
      </c>
      <c r="F45" s="157">
        <v>215488</v>
      </c>
      <c r="G45" s="157">
        <v>226351</v>
      </c>
      <c r="I45" s="16"/>
    </row>
    <row r="46" spans="1:9" ht="15" customHeight="1" x14ac:dyDescent="0.25">
      <c r="A46" s="205" t="s">
        <v>375</v>
      </c>
      <c r="B46" s="197" t="s">
        <v>356</v>
      </c>
      <c r="C46" s="157">
        <v>185925</v>
      </c>
      <c r="D46" s="157">
        <v>195297</v>
      </c>
      <c r="E46" s="157">
        <v>205146</v>
      </c>
      <c r="F46" s="157">
        <v>215488</v>
      </c>
      <c r="G46" s="157">
        <v>226351</v>
      </c>
      <c r="I46" s="16"/>
    </row>
    <row r="47" spans="1:9" ht="15" customHeight="1" x14ac:dyDescent="0.25">
      <c r="A47" s="205" t="s">
        <v>376</v>
      </c>
      <c r="B47" s="197" t="s">
        <v>356</v>
      </c>
      <c r="C47" s="157">
        <v>185925</v>
      </c>
      <c r="D47" s="157">
        <v>195297</v>
      </c>
      <c r="E47" s="157">
        <v>205146</v>
      </c>
      <c r="F47" s="157">
        <v>215488</v>
      </c>
      <c r="G47" s="157">
        <v>226351</v>
      </c>
      <c r="I47" s="16"/>
    </row>
    <row r="48" spans="1:9" ht="15" customHeight="1" x14ac:dyDescent="0.25">
      <c r="A48" s="205" t="s">
        <v>377</v>
      </c>
      <c r="B48" s="197" t="s">
        <v>349</v>
      </c>
      <c r="C48" s="157">
        <v>175276</v>
      </c>
      <c r="D48" s="157">
        <v>184111</v>
      </c>
      <c r="E48" s="157">
        <v>193395</v>
      </c>
      <c r="F48" s="157">
        <v>203149</v>
      </c>
      <c r="G48" s="157">
        <v>213391</v>
      </c>
      <c r="I48" s="16"/>
    </row>
    <row r="49" spans="1:9" ht="15" customHeight="1" x14ac:dyDescent="0.25">
      <c r="A49" s="205" t="s">
        <v>378</v>
      </c>
      <c r="B49" s="197" t="s">
        <v>379</v>
      </c>
      <c r="C49" s="157">
        <v>170679</v>
      </c>
      <c r="D49" s="157">
        <v>179289</v>
      </c>
      <c r="E49" s="157">
        <v>188324</v>
      </c>
      <c r="F49" s="157">
        <v>197820</v>
      </c>
      <c r="G49" s="157">
        <v>207797</v>
      </c>
      <c r="I49" s="16"/>
    </row>
    <row r="50" spans="1:9" ht="15" customHeight="1" x14ac:dyDescent="0.25">
      <c r="A50" s="205" t="s">
        <v>380</v>
      </c>
      <c r="B50" s="197" t="s">
        <v>349</v>
      </c>
      <c r="C50" s="157">
        <v>175276</v>
      </c>
      <c r="D50" s="157">
        <v>184111</v>
      </c>
      <c r="E50" s="157">
        <v>193395</v>
      </c>
      <c r="F50" s="157">
        <v>203149</v>
      </c>
      <c r="G50" s="157">
        <v>213391</v>
      </c>
      <c r="I50" s="16"/>
    </row>
    <row r="51" spans="1:9" ht="15" customHeight="1" x14ac:dyDescent="0.25">
      <c r="A51" s="205" t="s">
        <v>381</v>
      </c>
      <c r="B51" s="197" t="s">
        <v>379</v>
      </c>
      <c r="C51" s="157">
        <v>170679</v>
      </c>
      <c r="D51" s="157">
        <v>179289</v>
      </c>
      <c r="E51" s="157">
        <v>188324</v>
      </c>
      <c r="F51" s="157">
        <v>197820</v>
      </c>
      <c r="G51" s="157">
        <v>207797</v>
      </c>
      <c r="I51" s="16"/>
    </row>
    <row r="52" spans="1:9" ht="15" customHeight="1" x14ac:dyDescent="0.25">
      <c r="A52" s="205" t="s">
        <v>382</v>
      </c>
      <c r="B52" s="197" t="s">
        <v>356</v>
      </c>
      <c r="C52" s="157">
        <v>185925</v>
      </c>
      <c r="D52" s="157">
        <v>195297</v>
      </c>
      <c r="E52" s="157">
        <v>205146</v>
      </c>
      <c r="F52" s="157">
        <v>215488</v>
      </c>
      <c r="G52" s="157">
        <v>226351</v>
      </c>
      <c r="I52" s="16"/>
    </row>
    <row r="53" spans="1:9" ht="15" customHeight="1" x14ac:dyDescent="0.25">
      <c r="A53" s="205" t="s">
        <v>383</v>
      </c>
      <c r="B53" s="197" t="s">
        <v>364</v>
      </c>
      <c r="C53" s="157">
        <v>180333</v>
      </c>
      <c r="D53" s="157">
        <v>189425</v>
      </c>
      <c r="E53" s="157">
        <v>198977</v>
      </c>
      <c r="F53" s="157">
        <v>209008</v>
      </c>
      <c r="G53" s="157">
        <v>219545</v>
      </c>
      <c r="I53" s="16"/>
    </row>
    <row r="54" spans="1:9" ht="15" customHeight="1" x14ac:dyDescent="0.25">
      <c r="A54" s="205" t="s">
        <v>384</v>
      </c>
      <c r="B54" s="197" t="s">
        <v>364</v>
      </c>
      <c r="C54" s="157">
        <v>180333</v>
      </c>
      <c r="D54" s="157">
        <v>189425</v>
      </c>
      <c r="E54" s="157">
        <v>198977</v>
      </c>
      <c r="F54" s="157">
        <v>209008</v>
      </c>
      <c r="G54" s="157">
        <v>219545</v>
      </c>
      <c r="I54" s="16"/>
    </row>
    <row r="55" spans="1:9" ht="15" customHeight="1" x14ac:dyDescent="0.25">
      <c r="A55" s="205" t="s">
        <v>385</v>
      </c>
      <c r="B55" s="197" t="s">
        <v>379</v>
      </c>
      <c r="C55" s="157">
        <v>170679</v>
      </c>
      <c r="D55" s="157">
        <v>179289</v>
      </c>
      <c r="E55" s="157">
        <v>188324</v>
      </c>
      <c r="F55" s="157">
        <v>197820</v>
      </c>
      <c r="G55" s="157">
        <v>207797</v>
      </c>
      <c r="I55" s="16"/>
    </row>
    <row r="56" spans="1:9" ht="15" customHeight="1" x14ac:dyDescent="0.25">
      <c r="A56" s="205" t="s">
        <v>386</v>
      </c>
      <c r="B56" s="197" t="s">
        <v>331</v>
      </c>
      <c r="C56" s="157">
        <v>158716</v>
      </c>
      <c r="D56" s="157">
        <v>166721</v>
      </c>
      <c r="E56" s="157">
        <v>175123</v>
      </c>
      <c r="F56" s="157">
        <v>183955</v>
      </c>
      <c r="G56" s="157">
        <v>193235</v>
      </c>
      <c r="I56" s="16"/>
    </row>
    <row r="57" spans="1:9" ht="15" customHeight="1" x14ac:dyDescent="0.25">
      <c r="A57" s="205" t="s">
        <v>387</v>
      </c>
      <c r="B57" s="197" t="s">
        <v>379</v>
      </c>
      <c r="C57" s="157">
        <v>170679</v>
      </c>
      <c r="D57" s="157">
        <v>179289</v>
      </c>
      <c r="E57" s="157">
        <v>188324</v>
      </c>
      <c r="F57" s="157">
        <v>197820</v>
      </c>
      <c r="G57" s="157">
        <v>207797</v>
      </c>
      <c r="I57" s="16"/>
    </row>
    <row r="58" spans="1:9" ht="15" customHeight="1" x14ac:dyDescent="0.25">
      <c r="A58" s="205" t="s">
        <v>388</v>
      </c>
      <c r="B58" s="197" t="s">
        <v>379</v>
      </c>
      <c r="C58" s="157">
        <v>170679</v>
      </c>
      <c r="D58" s="157">
        <v>179289</v>
      </c>
      <c r="E58" s="157">
        <v>188324</v>
      </c>
      <c r="F58" s="157">
        <v>197820</v>
      </c>
      <c r="G58" s="157">
        <v>207797</v>
      </c>
      <c r="I58" s="16"/>
    </row>
    <row r="59" spans="1:9" ht="15" customHeight="1" x14ac:dyDescent="0.25">
      <c r="A59" s="205" t="s">
        <v>389</v>
      </c>
      <c r="B59" s="197" t="s">
        <v>379</v>
      </c>
      <c r="C59" s="157">
        <v>170679</v>
      </c>
      <c r="D59" s="157">
        <v>179289</v>
      </c>
      <c r="E59" s="157">
        <v>188324</v>
      </c>
      <c r="F59" s="157">
        <v>197820</v>
      </c>
      <c r="G59" s="157">
        <v>207797</v>
      </c>
      <c r="I59" s="16"/>
    </row>
    <row r="60" spans="1:9" ht="15" customHeight="1" x14ac:dyDescent="0.25">
      <c r="A60" s="205" t="s">
        <v>390</v>
      </c>
      <c r="B60" s="197" t="s">
        <v>379</v>
      </c>
      <c r="C60" s="157">
        <v>170679</v>
      </c>
      <c r="D60" s="157">
        <v>179289</v>
      </c>
      <c r="E60" s="157">
        <v>188324</v>
      </c>
      <c r="F60" s="157">
        <v>197820</v>
      </c>
      <c r="G60" s="157">
        <v>207797</v>
      </c>
      <c r="I60" s="16"/>
    </row>
    <row r="61" spans="1:9" ht="15" customHeight="1" x14ac:dyDescent="0.25">
      <c r="A61" s="205" t="s">
        <v>391</v>
      </c>
      <c r="B61" s="197" t="s">
        <v>356</v>
      </c>
      <c r="C61" s="157">
        <v>185925</v>
      </c>
      <c r="D61" s="157">
        <v>195297</v>
      </c>
      <c r="E61" s="157">
        <v>205146</v>
      </c>
      <c r="F61" s="157">
        <v>215488</v>
      </c>
      <c r="G61" s="157">
        <v>226351</v>
      </c>
      <c r="I61" s="16"/>
    </row>
    <row r="62" spans="1:9" ht="15" customHeight="1" x14ac:dyDescent="0.25">
      <c r="A62" s="205" t="s">
        <v>392</v>
      </c>
      <c r="B62" s="197" t="s">
        <v>379</v>
      </c>
      <c r="C62" s="157">
        <v>170679</v>
      </c>
      <c r="D62" s="157">
        <v>179289</v>
      </c>
      <c r="E62" s="157">
        <v>188324</v>
      </c>
      <c r="F62" s="157">
        <v>197820</v>
      </c>
      <c r="G62" s="157">
        <v>207797</v>
      </c>
      <c r="I62" s="16"/>
    </row>
    <row r="63" spans="1:9" ht="15" customHeight="1" x14ac:dyDescent="0.25">
      <c r="A63" s="205" t="s">
        <v>393</v>
      </c>
      <c r="B63" s="197" t="s">
        <v>349</v>
      </c>
      <c r="C63" s="157">
        <v>175276</v>
      </c>
      <c r="D63" s="157">
        <v>184111</v>
      </c>
      <c r="E63" s="157">
        <v>193395</v>
      </c>
      <c r="F63" s="157">
        <v>203149</v>
      </c>
      <c r="G63" s="157">
        <v>213391</v>
      </c>
      <c r="I63" s="16"/>
    </row>
    <row r="64" spans="1:9" ht="15" customHeight="1" x14ac:dyDescent="0.25">
      <c r="A64" s="205" t="s">
        <v>394</v>
      </c>
      <c r="B64" s="197" t="s">
        <v>379</v>
      </c>
      <c r="C64" s="157">
        <v>170679</v>
      </c>
      <c r="D64" s="157">
        <v>179289</v>
      </c>
      <c r="E64" s="157">
        <v>188324</v>
      </c>
      <c r="F64" s="157">
        <v>197820</v>
      </c>
      <c r="G64" s="157">
        <v>207797</v>
      </c>
      <c r="I64" s="16"/>
    </row>
    <row r="65" spans="1:9" ht="15" customHeight="1" x14ac:dyDescent="0.25">
      <c r="A65" s="205" t="s">
        <v>395</v>
      </c>
      <c r="B65" s="197" t="s">
        <v>349</v>
      </c>
      <c r="C65" s="157">
        <v>175276</v>
      </c>
      <c r="D65" s="157">
        <v>184111</v>
      </c>
      <c r="E65" s="157">
        <v>193395</v>
      </c>
      <c r="F65" s="157">
        <v>203149</v>
      </c>
      <c r="G65" s="157">
        <v>213391</v>
      </c>
      <c r="I65" s="16"/>
    </row>
    <row r="66" spans="1:9" ht="15" customHeight="1" x14ac:dyDescent="0.25">
      <c r="A66" s="205" t="s">
        <v>396</v>
      </c>
      <c r="B66" s="197" t="s">
        <v>364</v>
      </c>
      <c r="C66" s="157">
        <v>180333</v>
      </c>
      <c r="D66" s="157">
        <v>189425</v>
      </c>
      <c r="E66" s="157">
        <v>198977</v>
      </c>
      <c r="F66" s="157">
        <v>209008</v>
      </c>
      <c r="G66" s="157">
        <v>219545</v>
      </c>
      <c r="I66" s="16"/>
    </row>
    <row r="67" spans="1:9" ht="15" customHeight="1" x14ac:dyDescent="0.25">
      <c r="A67" s="205" t="s">
        <v>397</v>
      </c>
      <c r="B67" s="197" t="s">
        <v>364</v>
      </c>
      <c r="C67" s="157">
        <v>180333</v>
      </c>
      <c r="D67" s="157">
        <v>189425</v>
      </c>
      <c r="E67" s="157">
        <v>198977</v>
      </c>
      <c r="F67" s="157">
        <v>209008</v>
      </c>
      <c r="G67" s="157">
        <v>219545</v>
      </c>
      <c r="I67" s="16"/>
    </row>
    <row r="68" spans="1:9" ht="15" customHeight="1" x14ac:dyDescent="0.25">
      <c r="A68" s="205" t="s">
        <v>398</v>
      </c>
      <c r="B68" s="197" t="s">
        <v>349</v>
      </c>
      <c r="C68" s="157">
        <v>175276</v>
      </c>
      <c r="D68" s="157">
        <v>184111</v>
      </c>
      <c r="E68" s="157">
        <v>193395</v>
      </c>
      <c r="F68" s="157">
        <v>203149</v>
      </c>
      <c r="G68" s="157">
        <v>213391</v>
      </c>
      <c r="I68" s="16"/>
    </row>
    <row r="69" spans="1:9" ht="15" customHeight="1" x14ac:dyDescent="0.25">
      <c r="A69" s="205" t="s">
        <v>399</v>
      </c>
      <c r="B69" s="197" t="s">
        <v>331</v>
      </c>
      <c r="C69" s="157">
        <v>158716</v>
      </c>
      <c r="D69" s="157">
        <v>166721</v>
      </c>
      <c r="E69" s="157">
        <v>175123</v>
      </c>
      <c r="F69" s="157">
        <v>183955</v>
      </c>
      <c r="G69" s="157">
        <v>193235</v>
      </c>
      <c r="I69" s="16"/>
    </row>
    <row r="70" spans="1:9" ht="15" customHeight="1" x14ac:dyDescent="0.25">
      <c r="A70" s="205" t="s">
        <v>400</v>
      </c>
      <c r="B70" s="197" t="s">
        <v>349</v>
      </c>
      <c r="C70" s="157">
        <v>175276</v>
      </c>
      <c r="D70" s="157">
        <v>184111</v>
      </c>
      <c r="E70" s="157">
        <v>193395</v>
      </c>
      <c r="F70" s="157">
        <v>203149</v>
      </c>
      <c r="G70" s="157">
        <v>213391</v>
      </c>
      <c r="I70" s="16"/>
    </row>
    <row r="71" spans="1:9" ht="15" customHeight="1" x14ac:dyDescent="0.25">
      <c r="A71" s="205" t="s">
        <v>401</v>
      </c>
      <c r="B71" s="197" t="s">
        <v>339</v>
      </c>
      <c r="C71" s="157">
        <v>114229</v>
      </c>
      <c r="D71" s="157">
        <v>119988</v>
      </c>
      <c r="E71" s="157">
        <v>126039</v>
      </c>
      <c r="F71" s="157">
        <v>132393</v>
      </c>
      <c r="G71" s="157">
        <v>139069</v>
      </c>
      <c r="I71" s="16"/>
    </row>
    <row r="72" spans="1:9" ht="15" customHeight="1" x14ac:dyDescent="0.25">
      <c r="A72" s="205" t="s">
        <v>402</v>
      </c>
      <c r="B72" s="197" t="s">
        <v>308</v>
      </c>
      <c r="C72" s="157">
        <v>109969</v>
      </c>
      <c r="D72" s="157">
        <v>115516</v>
      </c>
      <c r="E72" s="157">
        <v>121344</v>
      </c>
      <c r="F72" s="157">
        <v>127459</v>
      </c>
      <c r="G72" s="157">
        <v>133888</v>
      </c>
      <c r="I72" s="16"/>
    </row>
    <row r="73" spans="1:9" ht="15" customHeight="1" x14ac:dyDescent="0.25">
      <c r="A73" s="205" t="s">
        <v>403</v>
      </c>
      <c r="B73" s="197" t="s">
        <v>349</v>
      </c>
      <c r="C73" s="157">
        <v>175276</v>
      </c>
      <c r="D73" s="157">
        <v>184111</v>
      </c>
      <c r="E73" s="157">
        <v>193395</v>
      </c>
      <c r="F73" s="157">
        <v>203149</v>
      </c>
      <c r="G73" s="157">
        <v>213391</v>
      </c>
      <c r="I73" s="16"/>
    </row>
    <row r="74" spans="1:9" ht="15" customHeight="1" x14ac:dyDescent="0.25">
      <c r="A74" s="205" t="s">
        <v>404</v>
      </c>
      <c r="B74" s="197" t="s">
        <v>331</v>
      </c>
      <c r="C74" s="157">
        <v>158716</v>
      </c>
      <c r="D74" s="157">
        <v>166721</v>
      </c>
      <c r="E74" s="157">
        <v>175123</v>
      </c>
      <c r="F74" s="157">
        <v>183955</v>
      </c>
      <c r="G74" s="157">
        <v>193235</v>
      </c>
      <c r="I74" s="16"/>
    </row>
    <row r="75" spans="1:9" ht="15" customHeight="1" x14ac:dyDescent="0.25">
      <c r="A75" s="205" t="s">
        <v>405</v>
      </c>
      <c r="B75" s="197" t="s">
        <v>379</v>
      </c>
      <c r="C75" s="157">
        <v>170679</v>
      </c>
      <c r="D75" s="157">
        <v>179289</v>
      </c>
      <c r="E75" s="157">
        <v>188324</v>
      </c>
      <c r="F75" s="157">
        <v>197820</v>
      </c>
      <c r="G75" s="157">
        <v>207797</v>
      </c>
      <c r="I75" s="16"/>
    </row>
    <row r="76" spans="1:9" ht="15" customHeight="1" x14ac:dyDescent="0.25">
      <c r="A76" s="205" t="s">
        <v>406</v>
      </c>
      <c r="B76" s="197" t="s">
        <v>337</v>
      </c>
      <c r="C76" s="157">
        <v>129656</v>
      </c>
      <c r="D76" s="157">
        <v>136190</v>
      </c>
      <c r="E76" s="157">
        <v>143057</v>
      </c>
      <c r="F76" s="157">
        <v>150276</v>
      </c>
      <c r="G76" s="157">
        <v>157850</v>
      </c>
      <c r="I76" s="16"/>
    </row>
    <row r="77" spans="1:9" ht="15" customHeight="1" x14ac:dyDescent="0.25">
      <c r="A77" s="205" t="s">
        <v>407</v>
      </c>
      <c r="B77" s="197" t="s">
        <v>337</v>
      </c>
      <c r="C77" s="157">
        <v>129656</v>
      </c>
      <c r="D77" s="157">
        <v>136190</v>
      </c>
      <c r="E77" s="157">
        <v>143057</v>
      </c>
      <c r="F77" s="157">
        <v>150276</v>
      </c>
      <c r="G77" s="157">
        <v>157850</v>
      </c>
      <c r="I77" s="16"/>
    </row>
    <row r="78" spans="1:9" ht="15" customHeight="1" x14ac:dyDescent="0.25">
      <c r="A78" s="205" t="s">
        <v>408</v>
      </c>
      <c r="B78" s="197" t="s">
        <v>337</v>
      </c>
      <c r="C78" s="157">
        <v>129656</v>
      </c>
      <c r="D78" s="157">
        <v>136190</v>
      </c>
      <c r="E78" s="157">
        <v>143057</v>
      </c>
      <c r="F78" s="157">
        <v>150276</v>
      </c>
      <c r="G78" s="157">
        <v>157850</v>
      </c>
      <c r="I78" s="16"/>
    </row>
    <row r="79" spans="1:9" ht="15" customHeight="1" x14ac:dyDescent="0.25">
      <c r="A79" s="205" t="s">
        <v>409</v>
      </c>
      <c r="B79" s="197" t="s">
        <v>302</v>
      </c>
      <c r="C79" s="157">
        <v>118884</v>
      </c>
      <c r="D79" s="157">
        <v>124876</v>
      </c>
      <c r="E79" s="157">
        <v>131172</v>
      </c>
      <c r="F79" s="157">
        <v>137783</v>
      </c>
      <c r="G79" s="157">
        <v>144737</v>
      </c>
      <c r="I79" s="16"/>
    </row>
    <row r="80" spans="1:9" ht="15" customHeight="1" x14ac:dyDescent="0.25">
      <c r="A80" s="205" t="s">
        <v>410</v>
      </c>
      <c r="B80" s="197" t="s">
        <v>331</v>
      </c>
      <c r="C80" s="157">
        <v>158716</v>
      </c>
      <c r="D80" s="157">
        <v>166721</v>
      </c>
      <c r="E80" s="157">
        <v>175123</v>
      </c>
      <c r="F80" s="157">
        <v>183955</v>
      </c>
      <c r="G80" s="157">
        <v>193235</v>
      </c>
      <c r="I80" s="16"/>
    </row>
    <row r="81" spans="1:9" ht="15" customHeight="1" x14ac:dyDescent="0.25">
      <c r="A81" s="205" t="s">
        <v>411</v>
      </c>
      <c r="B81" s="197" t="s">
        <v>313</v>
      </c>
      <c r="C81" s="157">
        <v>135771</v>
      </c>
      <c r="D81" s="157">
        <v>142616</v>
      </c>
      <c r="E81" s="157">
        <v>149806</v>
      </c>
      <c r="F81" s="157">
        <v>157359</v>
      </c>
      <c r="G81" s="157">
        <v>165296</v>
      </c>
      <c r="I81" s="16"/>
    </row>
    <row r="82" spans="1:9" ht="15" customHeight="1" x14ac:dyDescent="0.25">
      <c r="A82" s="205" t="s">
        <v>412</v>
      </c>
      <c r="B82" s="197" t="s">
        <v>302</v>
      </c>
      <c r="C82" s="157">
        <v>118884</v>
      </c>
      <c r="D82" s="157">
        <v>124876</v>
      </c>
      <c r="E82" s="157">
        <v>131172</v>
      </c>
      <c r="F82" s="157">
        <v>137783</v>
      </c>
      <c r="G82" s="157">
        <v>144737</v>
      </c>
      <c r="I82" s="16"/>
    </row>
    <row r="83" spans="1:9" ht="15" customHeight="1" x14ac:dyDescent="0.25">
      <c r="A83" s="205" t="s">
        <v>413</v>
      </c>
      <c r="B83" s="197" t="s">
        <v>313</v>
      </c>
      <c r="C83" s="157">
        <v>135771</v>
      </c>
      <c r="D83" s="157">
        <v>142616</v>
      </c>
      <c r="E83" s="157">
        <v>149806</v>
      </c>
      <c r="F83" s="157">
        <v>157359</v>
      </c>
      <c r="G83" s="157">
        <v>165296</v>
      </c>
      <c r="I83" s="16"/>
    </row>
    <row r="84" spans="1:9" ht="15" customHeight="1" x14ac:dyDescent="0.25">
      <c r="A84" s="205" t="s">
        <v>414</v>
      </c>
      <c r="B84" s="197" t="s">
        <v>337</v>
      </c>
      <c r="C84" s="157">
        <v>129656</v>
      </c>
      <c r="D84" s="157">
        <v>136190</v>
      </c>
      <c r="E84" s="157">
        <v>143057</v>
      </c>
      <c r="F84" s="157">
        <v>150276</v>
      </c>
      <c r="G84" s="157">
        <v>157850</v>
      </c>
      <c r="I84" s="16"/>
    </row>
    <row r="85" spans="1:9" ht="15" customHeight="1" x14ac:dyDescent="0.25">
      <c r="A85" s="205" t="s">
        <v>415</v>
      </c>
      <c r="B85" s="197" t="s">
        <v>302</v>
      </c>
      <c r="C85" s="157">
        <v>118884</v>
      </c>
      <c r="D85" s="157">
        <v>124876</v>
      </c>
      <c r="E85" s="157">
        <v>131172</v>
      </c>
      <c r="F85" s="157">
        <v>137783</v>
      </c>
      <c r="G85" s="157">
        <v>144737</v>
      </c>
      <c r="I85" s="16"/>
    </row>
    <row r="86" spans="1:9" ht="15" customHeight="1" x14ac:dyDescent="0.25">
      <c r="A86" s="205" t="s">
        <v>416</v>
      </c>
      <c r="B86" s="197" t="s">
        <v>337</v>
      </c>
      <c r="C86" s="157">
        <v>129656</v>
      </c>
      <c r="D86" s="157">
        <v>136190</v>
      </c>
      <c r="E86" s="157">
        <v>143057</v>
      </c>
      <c r="F86" s="157">
        <v>150276</v>
      </c>
      <c r="G86" s="157">
        <v>157850</v>
      </c>
      <c r="I86" s="16"/>
    </row>
    <row r="87" spans="1:9" ht="15" customHeight="1" x14ac:dyDescent="0.25">
      <c r="A87" s="205" t="s">
        <v>417</v>
      </c>
      <c r="B87" s="197" t="s">
        <v>331</v>
      </c>
      <c r="C87" s="157">
        <v>158716</v>
      </c>
      <c r="D87" s="157">
        <v>166721</v>
      </c>
      <c r="E87" s="157">
        <v>175123</v>
      </c>
      <c r="F87" s="157">
        <v>183955</v>
      </c>
      <c r="G87" s="157">
        <v>193235</v>
      </c>
      <c r="I87" s="16"/>
    </row>
    <row r="88" spans="1:9" ht="15" customHeight="1" x14ac:dyDescent="0.25">
      <c r="A88" s="205" t="s">
        <v>418</v>
      </c>
      <c r="B88" s="197" t="s">
        <v>331</v>
      </c>
      <c r="C88" s="157">
        <v>158716</v>
      </c>
      <c r="D88" s="157">
        <v>166721</v>
      </c>
      <c r="E88" s="157">
        <v>175123</v>
      </c>
      <c r="F88" s="157">
        <v>183955</v>
      </c>
      <c r="G88" s="157">
        <v>193235</v>
      </c>
      <c r="I88" s="16"/>
    </row>
    <row r="89" spans="1:9" ht="15" customHeight="1" x14ac:dyDescent="0.25">
      <c r="A89" s="205" t="s">
        <v>419</v>
      </c>
      <c r="B89" s="197" t="s">
        <v>349</v>
      </c>
      <c r="C89" s="157">
        <v>175276</v>
      </c>
      <c r="D89" s="157">
        <v>184111</v>
      </c>
      <c r="E89" s="157">
        <v>193395</v>
      </c>
      <c r="F89" s="157">
        <v>203149</v>
      </c>
      <c r="G89" s="157">
        <v>213391</v>
      </c>
      <c r="I89" s="16"/>
    </row>
    <row r="90" spans="1:9" ht="15" customHeight="1" x14ac:dyDescent="0.25">
      <c r="A90" s="205" t="s">
        <v>420</v>
      </c>
      <c r="B90" s="197" t="s">
        <v>364</v>
      </c>
      <c r="C90" s="157">
        <v>180333</v>
      </c>
      <c r="D90" s="157">
        <v>189425</v>
      </c>
      <c r="E90" s="157">
        <v>198977</v>
      </c>
      <c r="F90" s="157">
        <v>209008</v>
      </c>
      <c r="G90" s="157">
        <v>219545</v>
      </c>
      <c r="I90" s="16"/>
    </row>
    <row r="91" spans="1:9" ht="15" customHeight="1" x14ac:dyDescent="0.25">
      <c r="A91" s="205" t="s">
        <v>421</v>
      </c>
      <c r="B91" s="197" t="s">
        <v>302</v>
      </c>
      <c r="C91" s="157">
        <v>118884</v>
      </c>
      <c r="D91" s="157">
        <v>124876</v>
      </c>
      <c r="E91" s="157">
        <v>131172</v>
      </c>
      <c r="F91" s="157">
        <v>137783</v>
      </c>
      <c r="G91" s="157">
        <v>144737</v>
      </c>
      <c r="I91" s="16"/>
    </row>
    <row r="92" spans="1:9" ht="15" customHeight="1" x14ac:dyDescent="0.25">
      <c r="A92" s="205" t="s">
        <v>422</v>
      </c>
      <c r="B92" s="197" t="s">
        <v>313</v>
      </c>
      <c r="C92" s="157">
        <v>135771</v>
      </c>
      <c r="D92" s="157">
        <v>142616</v>
      </c>
      <c r="E92" s="157">
        <v>149806</v>
      </c>
      <c r="F92" s="157">
        <v>157359</v>
      </c>
      <c r="G92" s="157">
        <v>165296</v>
      </c>
      <c r="I92" s="16"/>
    </row>
    <row r="93" spans="1:9" ht="15" customHeight="1" x14ac:dyDescent="0.25">
      <c r="A93" s="205" t="s">
        <v>423</v>
      </c>
      <c r="B93" s="197" t="s">
        <v>331</v>
      </c>
      <c r="C93" s="157">
        <v>158716</v>
      </c>
      <c r="D93" s="157">
        <v>166721</v>
      </c>
      <c r="E93" s="157">
        <v>175123</v>
      </c>
      <c r="F93" s="157">
        <v>183955</v>
      </c>
      <c r="G93" s="157">
        <v>193235</v>
      </c>
      <c r="I93" s="16"/>
    </row>
    <row r="94" spans="1:9" ht="15" customHeight="1" x14ac:dyDescent="0.25">
      <c r="A94" s="205" t="s">
        <v>424</v>
      </c>
      <c r="B94" s="197" t="s">
        <v>337</v>
      </c>
      <c r="C94" s="157">
        <v>129656</v>
      </c>
      <c r="D94" s="157">
        <v>136190</v>
      </c>
      <c r="E94" s="157">
        <v>143057</v>
      </c>
      <c r="F94" s="157">
        <v>150276</v>
      </c>
      <c r="G94" s="157">
        <v>157850</v>
      </c>
      <c r="I94" s="16"/>
    </row>
    <row r="95" spans="1:9" ht="15" customHeight="1" x14ac:dyDescent="0.25">
      <c r="A95" s="205" t="s">
        <v>425</v>
      </c>
      <c r="B95" s="197" t="s">
        <v>337</v>
      </c>
      <c r="C95" s="157">
        <v>129656</v>
      </c>
      <c r="D95" s="157">
        <v>136190</v>
      </c>
      <c r="E95" s="157">
        <v>143057</v>
      </c>
      <c r="F95" s="157">
        <v>150276</v>
      </c>
      <c r="G95" s="157">
        <v>157850</v>
      </c>
      <c r="I95" s="16"/>
    </row>
    <row r="96" spans="1:9" ht="15" customHeight="1" x14ac:dyDescent="0.25">
      <c r="A96" s="205" t="s">
        <v>426</v>
      </c>
      <c r="B96" s="197" t="s">
        <v>331</v>
      </c>
      <c r="C96" s="157">
        <v>158716</v>
      </c>
      <c r="D96" s="157">
        <v>166721</v>
      </c>
      <c r="E96" s="157">
        <v>175123</v>
      </c>
      <c r="F96" s="157">
        <v>183955</v>
      </c>
      <c r="G96" s="157">
        <v>193235</v>
      </c>
      <c r="I96" s="16"/>
    </row>
    <row r="97" spans="1:9" ht="15" customHeight="1" x14ac:dyDescent="0.25">
      <c r="A97" s="205" t="s">
        <v>427</v>
      </c>
      <c r="B97" s="197" t="s">
        <v>310</v>
      </c>
      <c r="C97" s="157">
        <v>123938</v>
      </c>
      <c r="D97" s="157">
        <v>130184</v>
      </c>
      <c r="E97" s="157">
        <v>136746</v>
      </c>
      <c r="F97" s="157">
        <v>143640</v>
      </c>
      <c r="G97" s="157">
        <v>150883</v>
      </c>
      <c r="I97" s="16"/>
    </row>
    <row r="98" spans="1:9" ht="15" customHeight="1" x14ac:dyDescent="0.25">
      <c r="A98" s="205" t="s">
        <v>428</v>
      </c>
      <c r="B98" s="197" t="s">
        <v>302</v>
      </c>
      <c r="C98" s="157">
        <v>118884</v>
      </c>
      <c r="D98" s="157">
        <v>124876</v>
      </c>
      <c r="E98" s="157">
        <v>131172</v>
      </c>
      <c r="F98" s="157">
        <v>137783</v>
      </c>
      <c r="G98" s="157">
        <v>144737</v>
      </c>
      <c r="I98" s="16"/>
    </row>
    <row r="99" spans="1:9" ht="15" customHeight="1" x14ac:dyDescent="0.25">
      <c r="A99" s="205" t="s">
        <v>429</v>
      </c>
      <c r="B99" s="197" t="s">
        <v>331</v>
      </c>
      <c r="C99" s="157">
        <v>158716</v>
      </c>
      <c r="D99" s="157">
        <v>166721</v>
      </c>
      <c r="E99" s="157">
        <v>175123</v>
      </c>
      <c r="F99" s="157">
        <v>183955</v>
      </c>
      <c r="G99" s="157">
        <v>193235</v>
      </c>
      <c r="I99" s="16"/>
    </row>
    <row r="100" spans="1:9" ht="15" customHeight="1" x14ac:dyDescent="0.25">
      <c r="A100" s="205" t="s">
        <v>430</v>
      </c>
      <c r="B100" s="197" t="s">
        <v>310</v>
      </c>
      <c r="C100" s="157">
        <v>123938</v>
      </c>
      <c r="D100" s="157">
        <v>130184</v>
      </c>
      <c r="E100" s="157">
        <v>136746</v>
      </c>
      <c r="F100" s="157">
        <v>143640</v>
      </c>
      <c r="G100" s="157">
        <v>150883</v>
      </c>
      <c r="I100" s="16"/>
    </row>
    <row r="101" spans="1:9" ht="15" customHeight="1" x14ac:dyDescent="0.25">
      <c r="A101" s="205" t="s">
        <v>431</v>
      </c>
      <c r="B101" s="197" t="s">
        <v>331</v>
      </c>
      <c r="C101" s="157">
        <v>158716</v>
      </c>
      <c r="D101" s="157">
        <v>166721</v>
      </c>
      <c r="E101" s="157">
        <v>175123</v>
      </c>
      <c r="F101" s="157">
        <v>183955</v>
      </c>
      <c r="G101" s="157">
        <v>193235</v>
      </c>
      <c r="I101" s="16"/>
    </row>
    <row r="102" spans="1:9" ht="15" customHeight="1" x14ac:dyDescent="0.25">
      <c r="A102" s="205" t="s">
        <v>432</v>
      </c>
      <c r="B102" s="197" t="s">
        <v>349</v>
      </c>
      <c r="C102" s="157">
        <v>175276</v>
      </c>
      <c r="D102" s="157">
        <v>184111</v>
      </c>
      <c r="E102" s="157">
        <v>193395</v>
      </c>
      <c r="F102" s="157">
        <v>203149</v>
      </c>
      <c r="G102" s="157">
        <v>213391</v>
      </c>
      <c r="I102" s="16"/>
    </row>
    <row r="103" spans="1:9" ht="15" customHeight="1" x14ac:dyDescent="0.25">
      <c r="A103" s="205" t="s">
        <v>433</v>
      </c>
      <c r="B103" s="197" t="s">
        <v>337</v>
      </c>
      <c r="C103" s="157">
        <v>129656</v>
      </c>
      <c r="D103" s="157">
        <v>136190</v>
      </c>
      <c r="E103" s="157">
        <v>143057</v>
      </c>
      <c r="F103" s="157">
        <v>150276</v>
      </c>
      <c r="G103" s="157">
        <v>157850</v>
      </c>
      <c r="I103" s="16"/>
    </row>
    <row r="104" spans="1:9" ht="15" customHeight="1" x14ac:dyDescent="0.25">
      <c r="A104" s="205" t="s">
        <v>434</v>
      </c>
      <c r="B104" s="197" t="s">
        <v>337</v>
      </c>
      <c r="C104" s="157">
        <v>129656</v>
      </c>
      <c r="D104" s="157">
        <v>136190</v>
      </c>
      <c r="E104" s="157">
        <v>143057</v>
      </c>
      <c r="F104" s="157">
        <v>150276</v>
      </c>
      <c r="G104" s="157">
        <v>157850</v>
      </c>
      <c r="I104" s="16"/>
    </row>
    <row r="105" spans="1:9" ht="15" customHeight="1" x14ac:dyDescent="0.25">
      <c r="A105" s="205" t="s">
        <v>435</v>
      </c>
      <c r="B105" s="197" t="s">
        <v>337</v>
      </c>
      <c r="C105" s="157">
        <v>129656</v>
      </c>
      <c r="D105" s="157">
        <v>136190</v>
      </c>
      <c r="E105" s="157">
        <v>143057</v>
      </c>
      <c r="F105" s="157">
        <v>150276</v>
      </c>
      <c r="G105" s="157">
        <v>157850</v>
      </c>
      <c r="I105" s="16"/>
    </row>
    <row r="106" spans="1:9" ht="15" customHeight="1" x14ac:dyDescent="0.25">
      <c r="A106" s="205" t="s">
        <v>436</v>
      </c>
      <c r="B106" s="197" t="s">
        <v>337</v>
      </c>
      <c r="C106" s="157">
        <v>129656</v>
      </c>
      <c r="D106" s="157">
        <v>136190</v>
      </c>
      <c r="E106" s="157">
        <v>143057</v>
      </c>
      <c r="F106" s="157">
        <v>150276</v>
      </c>
      <c r="G106" s="157">
        <v>157850</v>
      </c>
      <c r="I106" s="16"/>
    </row>
    <row r="107" spans="1:9" ht="15" customHeight="1" x14ac:dyDescent="0.25">
      <c r="A107" s="205" t="s">
        <v>437</v>
      </c>
      <c r="B107" s="197" t="s">
        <v>364</v>
      </c>
      <c r="C107" s="157">
        <v>180333</v>
      </c>
      <c r="D107" s="157">
        <v>189425</v>
      </c>
      <c r="E107" s="157">
        <v>198977</v>
      </c>
      <c r="F107" s="157">
        <v>209008</v>
      </c>
      <c r="G107" s="157">
        <v>219545</v>
      </c>
      <c r="I107" s="16"/>
    </row>
    <row r="108" spans="1:9" ht="15" customHeight="1" x14ac:dyDescent="0.25">
      <c r="A108" s="205" t="s">
        <v>438</v>
      </c>
      <c r="B108" s="197" t="s">
        <v>337</v>
      </c>
      <c r="C108" s="157">
        <v>129656</v>
      </c>
      <c r="D108" s="157">
        <v>136190</v>
      </c>
      <c r="E108" s="157">
        <v>143057</v>
      </c>
      <c r="F108" s="157">
        <v>150276</v>
      </c>
      <c r="G108" s="157">
        <v>157850</v>
      </c>
      <c r="I108" s="16"/>
    </row>
    <row r="109" spans="1:9" ht="15" customHeight="1" x14ac:dyDescent="0.25">
      <c r="A109" s="205" t="s">
        <v>439</v>
      </c>
      <c r="B109" s="197" t="s">
        <v>337</v>
      </c>
      <c r="C109" s="157">
        <v>129656</v>
      </c>
      <c r="D109" s="157">
        <v>136190</v>
      </c>
      <c r="E109" s="157">
        <v>143057</v>
      </c>
      <c r="F109" s="157">
        <v>150276</v>
      </c>
      <c r="G109" s="157">
        <v>157850</v>
      </c>
      <c r="I109" s="16"/>
    </row>
    <row r="110" spans="1:9" ht="15" customHeight="1" x14ac:dyDescent="0.25">
      <c r="A110" s="205" t="s">
        <v>440</v>
      </c>
      <c r="B110" s="197" t="s">
        <v>331</v>
      </c>
      <c r="C110" s="157">
        <v>158716</v>
      </c>
      <c r="D110" s="157">
        <v>166721</v>
      </c>
      <c r="E110" s="157">
        <v>175123</v>
      </c>
      <c r="F110" s="157">
        <v>183955</v>
      </c>
      <c r="G110" s="157">
        <v>193235</v>
      </c>
      <c r="I110" s="16"/>
    </row>
    <row r="111" spans="1:9" x14ac:dyDescent="0.25">
      <c r="A111" s="205" t="s">
        <v>441</v>
      </c>
      <c r="B111" s="197" t="s">
        <v>337</v>
      </c>
      <c r="C111" s="157">
        <v>129656</v>
      </c>
      <c r="D111" s="157">
        <v>136190</v>
      </c>
      <c r="E111" s="157">
        <v>143057</v>
      </c>
      <c r="F111" s="157">
        <v>150276</v>
      </c>
      <c r="G111" s="157">
        <v>157850</v>
      </c>
      <c r="I111" s="16"/>
    </row>
    <row r="112" spans="1:9" x14ac:dyDescent="0.25">
      <c r="A112" s="205" t="s">
        <v>442</v>
      </c>
      <c r="B112" s="197" t="s">
        <v>302</v>
      </c>
      <c r="C112" s="157">
        <v>118884</v>
      </c>
      <c r="D112" s="157">
        <v>124876</v>
      </c>
      <c r="E112" s="157">
        <v>131172</v>
      </c>
      <c r="F112" s="157">
        <v>137783</v>
      </c>
      <c r="G112" s="157">
        <v>144737</v>
      </c>
      <c r="I112" s="16"/>
    </row>
    <row r="113" spans="1:9" x14ac:dyDescent="0.25">
      <c r="A113" s="205" t="s">
        <v>443</v>
      </c>
      <c r="B113" s="197" t="s">
        <v>337</v>
      </c>
      <c r="C113" s="157">
        <v>129656</v>
      </c>
      <c r="D113" s="157">
        <v>136190</v>
      </c>
      <c r="E113" s="157">
        <v>143057</v>
      </c>
      <c r="F113" s="157">
        <v>150276</v>
      </c>
      <c r="G113" s="157">
        <v>157850</v>
      </c>
      <c r="I113" s="16"/>
    </row>
    <row r="114" spans="1:9" x14ac:dyDescent="0.25">
      <c r="A114" s="205" t="s">
        <v>444</v>
      </c>
      <c r="B114" s="197" t="s">
        <v>337</v>
      </c>
      <c r="C114" s="157">
        <v>129656</v>
      </c>
      <c r="D114" s="157">
        <v>136190</v>
      </c>
      <c r="E114" s="157">
        <v>143057</v>
      </c>
      <c r="F114" s="157">
        <v>150276</v>
      </c>
      <c r="G114" s="157">
        <v>157850</v>
      </c>
      <c r="I114" s="16"/>
    </row>
    <row r="115" spans="1:9" x14ac:dyDescent="0.25">
      <c r="A115" s="205" t="s">
        <v>445</v>
      </c>
      <c r="B115" s="197" t="s">
        <v>364</v>
      </c>
      <c r="C115" s="157">
        <v>180333</v>
      </c>
      <c r="D115" s="157">
        <v>189425</v>
      </c>
      <c r="E115" s="157">
        <v>198977</v>
      </c>
      <c r="F115" s="157">
        <v>209008</v>
      </c>
      <c r="G115" s="157">
        <v>219545</v>
      </c>
      <c r="I115" s="16"/>
    </row>
    <row r="116" spans="1:9" x14ac:dyDescent="0.25">
      <c r="A116" s="205" t="s">
        <v>446</v>
      </c>
      <c r="B116" s="197" t="s">
        <v>349</v>
      </c>
      <c r="C116" s="157">
        <v>175276</v>
      </c>
      <c r="D116" s="157">
        <v>184111</v>
      </c>
      <c r="E116" s="157">
        <v>193395</v>
      </c>
      <c r="F116" s="157">
        <v>203149</v>
      </c>
      <c r="G116" s="157">
        <v>213391</v>
      </c>
      <c r="I116" s="16"/>
    </row>
    <row r="117" spans="1:9" x14ac:dyDescent="0.25">
      <c r="A117" s="205" t="s">
        <v>447</v>
      </c>
      <c r="B117" s="197" t="s">
        <v>308</v>
      </c>
      <c r="C117" s="157">
        <v>109969</v>
      </c>
      <c r="D117" s="157">
        <v>115516</v>
      </c>
      <c r="E117" s="157">
        <v>121344</v>
      </c>
      <c r="F117" s="157">
        <v>127459</v>
      </c>
      <c r="G117" s="157">
        <v>133888</v>
      </c>
      <c r="I117" s="16"/>
    </row>
    <row r="118" spans="1:9" x14ac:dyDescent="0.25">
      <c r="A118" s="205" t="s">
        <v>448</v>
      </c>
      <c r="B118" s="197" t="s">
        <v>364</v>
      </c>
      <c r="C118" s="157">
        <v>180333</v>
      </c>
      <c r="D118" s="157">
        <v>189425</v>
      </c>
      <c r="E118" s="157">
        <v>198977</v>
      </c>
      <c r="F118" s="157">
        <v>209008</v>
      </c>
      <c r="G118" s="157">
        <v>219545</v>
      </c>
      <c r="I118" s="16"/>
    </row>
    <row r="119" spans="1:9" x14ac:dyDescent="0.25">
      <c r="A119" s="205" t="s">
        <v>449</v>
      </c>
      <c r="B119" s="197" t="s">
        <v>337</v>
      </c>
      <c r="C119" s="157">
        <v>129656</v>
      </c>
      <c r="D119" s="157">
        <v>136190</v>
      </c>
      <c r="E119" s="157">
        <v>143057</v>
      </c>
      <c r="F119" s="157">
        <v>150276</v>
      </c>
      <c r="G119" s="157">
        <v>157850</v>
      </c>
      <c r="I119" s="16"/>
    </row>
    <row r="120" spans="1:9" x14ac:dyDescent="0.25">
      <c r="A120" s="205" t="s">
        <v>450</v>
      </c>
      <c r="B120" s="197" t="s">
        <v>337</v>
      </c>
      <c r="C120" s="157">
        <v>129656</v>
      </c>
      <c r="D120" s="157">
        <v>136190</v>
      </c>
      <c r="E120" s="157">
        <v>143057</v>
      </c>
      <c r="F120" s="157">
        <v>150276</v>
      </c>
      <c r="G120" s="157">
        <v>157850</v>
      </c>
      <c r="I120" s="16"/>
    </row>
    <row r="121" spans="1:9" x14ac:dyDescent="0.25">
      <c r="A121" s="205" t="s">
        <v>451</v>
      </c>
      <c r="B121" s="197" t="s">
        <v>302</v>
      </c>
      <c r="C121" s="157">
        <v>118884</v>
      </c>
      <c r="D121" s="157">
        <v>124876</v>
      </c>
      <c r="E121" s="157">
        <v>131172</v>
      </c>
      <c r="F121" s="157">
        <v>137783</v>
      </c>
      <c r="G121" s="157">
        <v>144737</v>
      </c>
      <c r="I121" s="16"/>
    </row>
    <row r="122" spans="1:9" x14ac:dyDescent="0.25">
      <c r="A122" s="205" t="s">
        <v>452</v>
      </c>
      <c r="B122" s="197" t="s">
        <v>331</v>
      </c>
      <c r="C122" s="157">
        <v>158716</v>
      </c>
      <c r="D122" s="157">
        <v>166721</v>
      </c>
      <c r="E122" s="157">
        <v>175123</v>
      </c>
      <c r="F122" s="157">
        <v>183955</v>
      </c>
      <c r="G122" s="157">
        <v>193235</v>
      </c>
      <c r="I122" s="16"/>
    </row>
    <row r="123" spans="1:9" x14ac:dyDescent="0.25">
      <c r="A123" s="205" t="s">
        <v>453</v>
      </c>
      <c r="B123" s="197" t="s">
        <v>331</v>
      </c>
      <c r="C123" s="157">
        <v>158716</v>
      </c>
      <c r="D123" s="157">
        <v>166721</v>
      </c>
      <c r="E123" s="157">
        <v>175123</v>
      </c>
      <c r="F123" s="157">
        <v>183955</v>
      </c>
      <c r="G123" s="157">
        <v>193235</v>
      </c>
    </row>
    <row r="124" spans="1:9" x14ac:dyDescent="0.25">
      <c r="A124" s="205" t="s">
        <v>454</v>
      </c>
      <c r="B124" s="197" t="s">
        <v>302</v>
      </c>
      <c r="C124" s="157">
        <v>118884</v>
      </c>
      <c r="D124" s="157">
        <v>124876</v>
      </c>
      <c r="E124" s="157">
        <v>131172</v>
      </c>
      <c r="F124" s="157">
        <v>137783</v>
      </c>
      <c r="G124" s="157">
        <v>144737</v>
      </c>
    </row>
    <row r="125" spans="1:9" x14ac:dyDescent="0.25">
      <c r="A125" s="205" t="s">
        <v>455</v>
      </c>
      <c r="B125" s="197" t="s">
        <v>337</v>
      </c>
      <c r="C125" s="157">
        <v>129656</v>
      </c>
      <c r="D125" s="157">
        <v>136190</v>
      </c>
      <c r="E125" s="157">
        <v>143057</v>
      </c>
      <c r="F125" s="157">
        <v>150276</v>
      </c>
      <c r="G125" s="157">
        <v>157850</v>
      </c>
    </row>
    <row r="126" spans="1:9" x14ac:dyDescent="0.25">
      <c r="A126" s="205" t="s">
        <v>456</v>
      </c>
      <c r="B126" s="197" t="s">
        <v>337</v>
      </c>
      <c r="C126" s="157">
        <v>129656</v>
      </c>
      <c r="D126" s="157">
        <v>136190</v>
      </c>
      <c r="E126" s="157">
        <v>143057</v>
      </c>
      <c r="F126" s="157">
        <v>150276</v>
      </c>
      <c r="G126" s="157">
        <v>157850</v>
      </c>
    </row>
    <row r="127" spans="1:9" x14ac:dyDescent="0.25">
      <c r="A127" s="205" t="s">
        <v>457</v>
      </c>
      <c r="B127" s="197" t="s">
        <v>302</v>
      </c>
      <c r="C127" s="157">
        <v>118884</v>
      </c>
      <c r="D127" s="157">
        <v>124876</v>
      </c>
      <c r="E127" s="157">
        <v>131172</v>
      </c>
      <c r="F127" s="157">
        <v>137783</v>
      </c>
      <c r="G127" s="157">
        <v>144737</v>
      </c>
    </row>
    <row r="128" spans="1:9" x14ac:dyDescent="0.25">
      <c r="A128" s="205" t="s">
        <v>458</v>
      </c>
      <c r="B128" s="197" t="s">
        <v>302</v>
      </c>
      <c r="C128" s="157">
        <v>118884</v>
      </c>
      <c r="D128" s="157">
        <v>124876</v>
      </c>
      <c r="E128" s="157">
        <v>131172</v>
      </c>
      <c r="F128" s="157">
        <v>137783</v>
      </c>
      <c r="G128" s="157">
        <v>144737</v>
      </c>
    </row>
    <row r="129" spans="1:7" x14ac:dyDescent="0.25">
      <c r="A129" s="205" t="s">
        <v>459</v>
      </c>
      <c r="B129" s="197" t="s">
        <v>337</v>
      </c>
      <c r="C129" s="157">
        <v>129656</v>
      </c>
      <c r="D129" s="157">
        <v>136190</v>
      </c>
      <c r="E129" s="157">
        <v>143057</v>
      </c>
      <c r="F129" s="157">
        <v>150276</v>
      </c>
      <c r="G129" s="157">
        <v>157850</v>
      </c>
    </row>
    <row r="130" spans="1:7" x14ac:dyDescent="0.25">
      <c r="A130" s="205" t="s">
        <v>460</v>
      </c>
      <c r="B130" s="197" t="s">
        <v>337</v>
      </c>
      <c r="C130" s="157">
        <v>129656</v>
      </c>
      <c r="D130" s="157">
        <v>136190</v>
      </c>
      <c r="E130" s="157">
        <v>143057</v>
      </c>
      <c r="F130" s="157">
        <v>150276</v>
      </c>
      <c r="G130" s="157">
        <v>157850</v>
      </c>
    </row>
    <row r="131" spans="1:7" x14ac:dyDescent="0.25">
      <c r="A131" s="205" t="s">
        <v>461</v>
      </c>
      <c r="B131" s="197" t="s">
        <v>313</v>
      </c>
      <c r="C131" s="157">
        <v>135771</v>
      </c>
      <c r="D131" s="157">
        <v>142616</v>
      </c>
      <c r="E131" s="157">
        <v>149806</v>
      </c>
      <c r="F131" s="157">
        <v>157359</v>
      </c>
      <c r="G131" s="157">
        <v>165296</v>
      </c>
    </row>
    <row r="132" spans="1:7" x14ac:dyDescent="0.25">
      <c r="A132" s="205" t="s">
        <v>462</v>
      </c>
      <c r="B132" s="197" t="s">
        <v>337</v>
      </c>
      <c r="C132" s="157">
        <v>129656</v>
      </c>
      <c r="D132" s="157">
        <v>136190</v>
      </c>
      <c r="E132" s="157">
        <v>143057</v>
      </c>
      <c r="F132" s="157">
        <v>150276</v>
      </c>
      <c r="G132" s="157">
        <v>157850</v>
      </c>
    </row>
    <row r="133" spans="1:7" x14ac:dyDescent="0.25">
      <c r="A133" s="205" t="s">
        <v>463</v>
      </c>
      <c r="B133" s="197" t="s">
        <v>464</v>
      </c>
      <c r="C133" s="157">
        <v>192051</v>
      </c>
      <c r="D133" s="157">
        <v>201733</v>
      </c>
      <c r="E133" s="157">
        <v>211906</v>
      </c>
      <c r="F133" s="157">
        <v>222590</v>
      </c>
      <c r="G133" s="157">
        <v>233811</v>
      </c>
    </row>
    <row r="134" spans="1:7" x14ac:dyDescent="0.25">
      <c r="A134" s="205" t="s">
        <v>465</v>
      </c>
      <c r="B134" s="197" t="s">
        <v>339</v>
      </c>
      <c r="C134" s="157">
        <v>114229</v>
      </c>
      <c r="D134" s="157">
        <v>119988</v>
      </c>
      <c r="E134" s="157">
        <v>126039</v>
      </c>
      <c r="F134" s="157">
        <v>132393</v>
      </c>
      <c r="G134" s="157">
        <v>139069</v>
      </c>
    </row>
    <row r="135" spans="1:7" x14ac:dyDescent="0.25">
      <c r="A135" s="205" t="s">
        <v>466</v>
      </c>
      <c r="B135" s="197" t="s">
        <v>337</v>
      </c>
      <c r="C135" s="157">
        <v>129656</v>
      </c>
      <c r="D135" s="157">
        <v>136190</v>
      </c>
      <c r="E135" s="157">
        <v>143057</v>
      </c>
      <c r="F135" s="157">
        <v>150276</v>
      </c>
      <c r="G135" s="157">
        <v>157850</v>
      </c>
    </row>
    <row r="136" spans="1:7" x14ac:dyDescent="0.25">
      <c r="A136" s="205" t="s">
        <v>467</v>
      </c>
      <c r="B136" s="197" t="s">
        <v>337</v>
      </c>
      <c r="C136" s="157">
        <v>129656</v>
      </c>
      <c r="D136" s="157">
        <v>136190</v>
      </c>
      <c r="E136" s="157">
        <v>143057</v>
      </c>
      <c r="F136" s="157">
        <v>150276</v>
      </c>
      <c r="G136" s="157">
        <v>157850</v>
      </c>
    </row>
    <row r="137" spans="1:7" x14ac:dyDescent="0.25">
      <c r="A137" s="205" t="s">
        <v>468</v>
      </c>
      <c r="B137" s="197" t="s">
        <v>379</v>
      </c>
      <c r="C137" s="157">
        <v>170679</v>
      </c>
      <c r="D137" s="157">
        <v>179289</v>
      </c>
      <c r="E137" s="157">
        <v>188324</v>
      </c>
      <c r="F137" s="157">
        <v>197820</v>
      </c>
      <c r="G137" s="157">
        <v>207797</v>
      </c>
    </row>
    <row r="138" spans="1:7" x14ac:dyDescent="0.25">
      <c r="A138" s="205" t="s">
        <v>469</v>
      </c>
      <c r="B138" s="197" t="s">
        <v>379</v>
      </c>
      <c r="C138" s="157">
        <v>170679</v>
      </c>
      <c r="D138" s="157">
        <v>179289</v>
      </c>
      <c r="E138" s="157">
        <v>188324</v>
      </c>
      <c r="F138" s="157">
        <v>197820</v>
      </c>
      <c r="G138" s="157">
        <v>207797</v>
      </c>
    </row>
    <row r="139" spans="1:7" x14ac:dyDescent="0.25">
      <c r="A139" s="205" t="s">
        <v>470</v>
      </c>
      <c r="B139" s="197" t="s">
        <v>313</v>
      </c>
      <c r="C139" s="157">
        <v>135771</v>
      </c>
      <c r="D139" s="157">
        <v>142616</v>
      </c>
      <c r="E139" s="157">
        <v>149806</v>
      </c>
      <c r="F139" s="157">
        <v>157359</v>
      </c>
      <c r="G139" s="157">
        <v>165296</v>
      </c>
    </row>
    <row r="140" spans="1:7" x14ac:dyDescent="0.25">
      <c r="A140" s="205" t="s">
        <v>471</v>
      </c>
      <c r="B140" s="197" t="s">
        <v>313</v>
      </c>
      <c r="C140" s="157">
        <v>135771</v>
      </c>
      <c r="D140" s="157">
        <v>142616</v>
      </c>
      <c r="E140" s="157">
        <v>149806</v>
      </c>
      <c r="F140" s="157">
        <v>157359</v>
      </c>
      <c r="G140" s="157">
        <v>165296</v>
      </c>
    </row>
    <row r="141" spans="1:7" x14ac:dyDescent="0.25">
      <c r="A141" s="205" t="s">
        <v>472</v>
      </c>
      <c r="B141" s="197" t="s">
        <v>331</v>
      </c>
      <c r="C141" s="157">
        <v>158716</v>
      </c>
      <c r="D141" s="157">
        <v>166721</v>
      </c>
      <c r="E141" s="157">
        <v>175123</v>
      </c>
      <c r="F141" s="157">
        <v>183955</v>
      </c>
      <c r="G141" s="157">
        <v>193235</v>
      </c>
    </row>
    <row r="142" spans="1:7" x14ac:dyDescent="0.25">
      <c r="A142" s="205" t="s">
        <v>473</v>
      </c>
      <c r="B142" s="197" t="s">
        <v>331</v>
      </c>
      <c r="C142" s="157">
        <v>158716</v>
      </c>
      <c r="D142" s="157">
        <v>166721</v>
      </c>
      <c r="E142" s="157">
        <v>175123</v>
      </c>
      <c r="F142" s="157">
        <v>183955</v>
      </c>
      <c r="G142" s="157">
        <v>193235</v>
      </c>
    </row>
    <row r="143" spans="1:7" x14ac:dyDescent="0.25">
      <c r="A143" s="205" t="s">
        <v>474</v>
      </c>
      <c r="B143" s="197" t="s">
        <v>464</v>
      </c>
      <c r="C143" s="157">
        <v>192051</v>
      </c>
      <c r="D143" s="157">
        <v>201733</v>
      </c>
      <c r="E143" s="157">
        <v>211906</v>
      </c>
      <c r="F143" s="157">
        <v>222590</v>
      </c>
      <c r="G143" s="157">
        <v>233811</v>
      </c>
    </row>
    <row r="144" spans="1:7" x14ac:dyDescent="0.25">
      <c r="A144" s="205" t="s">
        <v>475</v>
      </c>
      <c r="B144" s="197" t="s">
        <v>313</v>
      </c>
      <c r="C144" s="157">
        <v>135771</v>
      </c>
      <c r="D144" s="157">
        <v>142616</v>
      </c>
      <c r="E144" s="157">
        <v>149806</v>
      </c>
      <c r="F144" s="157">
        <v>157359</v>
      </c>
      <c r="G144" s="157">
        <v>165296</v>
      </c>
    </row>
    <row r="145" spans="1:7" x14ac:dyDescent="0.25">
      <c r="A145" s="205" t="s">
        <v>476</v>
      </c>
      <c r="B145" s="197" t="s">
        <v>351</v>
      </c>
      <c r="C145" s="157">
        <v>198863</v>
      </c>
      <c r="D145" s="157">
        <v>208891</v>
      </c>
      <c r="E145" s="157">
        <v>219425</v>
      </c>
      <c r="F145" s="157">
        <v>230485</v>
      </c>
      <c r="G145" s="157">
        <v>242110</v>
      </c>
    </row>
    <row r="146" spans="1:7" x14ac:dyDescent="0.25">
      <c r="A146" s="205" t="s">
        <v>477</v>
      </c>
      <c r="B146" s="197" t="s">
        <v>326</v>
      </c>
      <c r="C146" s="157">
        <v>84006</v>
      </c>
      <c r="D146" s="157">
        <v>88239</v>
      </c>
      <c r="E146" s="157">
        <v>92688</v>
      </c>
      <c r="F146" s="157">
        <v>97366</v>
      </c>
      <c r="G146" s="157">
        <v>102270</v>
      </c>
    </row>
    <row r="147" spans="1:7" x14ac:dyDescent="0.25">
      <c r="A147" s="205" t="s">
        <v>478</v>
      </c>
      <c r="B147" s="197" t="s">
        <v>302</v>
      </c>
      <c r="C147" s="157">
        <v>118884</v>
      </c>
      <c r="D147" s="157">
        <v>124876</v>
      </c>
      <c r="E147" s="157">
        <v>131172</v>
      </c>
      <c r="F147" s="157">
        <v>137783</v>
      </c>
      <c r="G147" s="157">
        <v>144737</v>
      </c>
    </row>
    <row r="148" spans="1:7" x14ac:dyDescent="0.25">
      <c r="A148" s="205" t="s">
        <v>479</v>
      </c>
      <c r="B148" s="197" t="s">
        <v>337</v>
      </c>
      <c r="C148" s="157">
        <v>129656</v>
      </c>
      <c r="D148" s="157">
        <v>136190</v>
      </c>
      <c r="E148" s="157">
        <v>143057</v>
      </c>
      <c r="F148" s="157">
        <v>150276</v>
      </c>
      <c r="G148" s="157">
        <v>157850</v>
      </c>
    </row>
    <row r="149" spans="1:7" x14ac:dyDescent="0.25">
      <c r="A149" s="205" t="s">
        <v>480</v>
      </c>
      <c r="B149" s="197" t="s">
        <v>302</v>
      </c>
      <c r="C149" s="157">
        <v>118884</v>
      </c>
      <c r="D149" s="157">
        <v>124876</v>
      </c>
      <c r="E149" s="157">
        <v>131172</v>
      </c>
      <c r="F149" s="157">
        <v>137783</v>
      </c>
      <c r="G149" s="157">
        <v>144737</v>
      </c>
    </row>
    <row r="150" spans="1:7" x14ac:dyDescent="0.25">
      <c r="A150" s="205" t="s">
        <v>481</v>
      </c>
      <c r="B150" s="197" t="s">
        <v>310</v>
      </c>
      <c r="C150" s="157">
        <v>123938</v>
      </c>
      <c r="D150" s="157">
        <v>130184</v>
      </c>
      <c r="E150" s="157">
        <v>136746</v>
      </c>
      <c r="F150" s="157">
        <v>143640</v>
      </c>
      <c r="G150" s="157">
        <v>150883</v>
      </c>
    </row>
    <row r="151" spans="1:7" x14ac:dyDescent="0.25">
      <c r="A151" s="205" t="s">
        <v>482</v>
      </c>
      <c r="B151" s="197" t="s">
        <v>310</v>
      </c>
      <c r="C151" s="157">
        <v>123938</v>
      </c>
      <c r="D151" s="157">
        <v>130184</v>
      </c>
      <c r="E151" s="157">
        <v>136746</v>
      </c>
      <c r="F151" s="157">
        <v>143640</v>
      </c>
      <c r="G151" s="157">
        <v>150883</v>
      </c>
    </row>
    <row r="152" spans="1:7" x14ac:dyDescent="0.25">
      <c r="A152" s="205" t="s">
        <v>483</v>
      </c>
      <c r="B152" s="197" t="s">
        <v>300</v>
      </c>
      <c r="C152" s="157">
        <v>106113</v>
      </c>
      <c r="D152" s="157">
        <v>111467</v>
      </c>
      <c r="E152" s="157">
        <v>117086</v>
      </c>
      <c r="F152" s="157">
        <v>122989</v>
      </c>
      <c r="G152" s="157">
        <v>129192</v>
      </c>
    </row>
    <row r="153" spans="1:7" x14ac:dyDescent="0.25">
      <c r="A153" s="205" t="s">
        <v>484</v>
      </c>
      <c r="B153" s="197" t="s">
        <v>300</v>
      </c>
      <c r="C153" s="157">
        <v>106113</v>
      </c>
      <c r="D153" s="157">
        <v>111467</v>
      </c>
      <c r="E153" s="157">
        <v>117086</v>
      </c>
      <c r="F153" s="157">
        <v>122989</v>
      </c>
      <c r="G153" s="157">
        <v>129192</v>
      </c>
    </row>
    <row r="154" spans="1:7" x14ac:dyDescent="0.25">
      <c r="A154" s="205" t="s">
        <v>485</v>
      </c>
      <c r="B154" s="197" t="s">
        <v>310</v>
      </c>
      <c r="C154" s="157">
        <v>123938</v>
      </c>
      <c r="D154" s="157">
        <v>130184</v>
      </c>
      <c r="E154" s="157">
        <v>136746</v>
      </c>
      <c r="F154" s="157">
        <v>143640</v>
      </c>
      <c r="G154" s="157">
        <v>150883</v>
      </c>
    </row>
    <row r="155" spans="1:7" x14ac:dyDescent="0.25">
      <c r="A155" s="205" t="s">
        <v>486</v>
      </c>
      <c r="B155" s="197" t="s">
        <v>310</v>
      </c>
      <c r="C155" s="157">
        <v>123938</v>
      </c>
      <c r="D155" s="157">
        <v>130184</v>
      </c>
      <c r="E155" s="157">
        <v>136746</v>
      </c>
      <c r="F155" s="157">
        <v>143640</v>
      </c>
      <c r="G155" s="157">
        <v>150883</v>
      </c>
    </row>
    <row r="156" spans="1:7" x14ac:dyDescent="0.25">
      <c r="A156" s="205" t="s">
        <v>487</v>
      </c>
      <c r="B156" s="197" t="s">
        <v>300</v>
      </c>
      <c r="C156" s="157">
        <v>106113</v>
      </c>
      <c r="D156" s="157">
        <v>111467</v>
      </c>
      <c r="E156" s="157">
        <v>117086</v>
      </c>
      <c r="F156" s="157">
        <v>122989</v>
      </c>
      <c r="G156" s="157">
        <v>129192</v>
      </c>
    </row>
    <row r="157" spans="1:7" x14ac:dyDescent="0.25">
      <c r="A157" s="205" t="s">
        <v>488</v>
      </c>
      <c r="B157" s="197" t="s">
        <v>302</v>
      </c>
      <c r="C157" s="157">
        <v>118884</v>
      </c>
      <c r="D157" s="157">
        <v>124876</v>
      </c>
      <c r="E157" s="157">
        <v>131172</v>
      </c>
      <c r="F157" s="157">
        <v>137783</v>
      </c>
      <c r="G157" s="157">
        <v>144737</v>
      </c>
    </row>
    <row r="158" spans="1:7" x14ac:dyDescent="0.25">
      <c r="A158" s="205" t="s">
        <v>489</v>
      </c>
      <c r="B158" s="197" t="s">
        <v>313</v>
      </c>
      <c r="C158" s="157">
        <v>135771</v>
      </c>
      <c r="D158" s="157">
        <v>142616</v>
      </c>
      <c r="E158" s="157">
        <v>149806</v>
      </c>
      <c r="F158" s="157">
        <v>157359</v>
      </c>
      <c r="G158" s="157">
        <v>165296</v>
      </c>
    </row>
    <row r="159" spans="1:7" x14ac:dyDescent="0.25">
      <c r="A159" s="205" t="s">
        <v>490</v>
      </c>
      <c r="B159" s="197" t="s">
        <v>302</v>
      </c>
      <c r="C159" s="157">
        <v>118884</v>
      </c>
      <c r="D159" s="157">
        <v>124876</v>
      </c>
      <c r="E159" s="157">
        <v>131172</v>
      </c>
      <c r="F159" s="157">
        <v>137783</v>
      </c>
      <c r="G159" s="157">
        <v>144737</v>
      </c>
    </row>
    <row r="160" spans="1:7" x14ac:dyDescent="0.25">
      <c r="A160" s="205" t="s">
        <v>491</v>
      </c>
      <c r="B160" s="197" t="s">
        <v>302</v>
      </c>
      <c r="C160" s="157">
        <v>118884</v>
      </c>
      <c r="D160" s="157">
        <v>124876</v>
      </c>
      <c r="E160" s="157">
        <v>131172</v>
      </c>
      <c r="F160" s="157">
        <v>137783</v>
      </c>
      <c r="G160" s="157">
        <v>144737</v>
      </c>
    </row>
    <row r="161" spans="1:7" x14ac:dyDescent="0.25">
      <c r="A161" s="205" t="s">
        <v>492</v>
      </c>
      <c r="B161" s="197" t="s">
        <v>313</v>
      </c>
      <c r="C161" s="157">
        <v>135771</v>
      </c>
      <c r="D161" s="157">
        <v>142616</v>
      </c>
      <c r="E161" s="157">
        <v>149806</v>
      </c>
      <c r="F161" s="157">
        <v>157359</v>
      </c>
      <c r="G161" s="157">
        <v>165296</v>
      </c>
    </row>
    <row r="162" spans="1:7" x14ac:dyDescent="0.25">
      <c r="A162" s="205" t="s">
        <v>493</v>
      </c>
      <c r="B162" s="197" t="s">
        <v>308</v>
      </c>
      <c r="C162" s="157">
        <v>109969</v>
      </c>
      <c r="D162" s="157">
        <v>115516</v>
      </c>
      <c r="E162" s="157">
        <v>121344</v>
      </c>
      <c r="F162" s="157">
        <v>127459</v>
      </c>
      <c r="G162" s="157">
        <v>133888</v>
      </c>
    </row>
    <row r="163" spans="1:7" x14ac:dyDescent="0.25">
      <c r="A163" s="205" t="s">
        <v>494</v>
      </c>
      <c r="B163" s="197" t="s">
        <v>300</v>
      </c>
      <c r="C163" s="157">
        <v>106113</v>
      </c>
      <c r="D163" s="157">
        <v>111467</v>
      </c>
      <c r="E163" s="157">
        <v>117086</v>
      </c>
      <c r="F163" s="157">
        <v>122989</v>
      </c>
      <c r="G163" s="157">
        <v>129192</v>
      </c>
    </row>
    <row r="164" spans="1:7" x14ac:dyDescent="0.25">
      <c r="A164" s="205" t="s">
        <v>495</v>
      </c>
      <c r="B164" s="197" t="s">
        <v>306</v>
      </c>
      <c r="C164" s="157">
        <v>88426</v>
      </c>
      <c r="D164" s="157">
        <v>92886</v>
      </c>
      <c r="E164" s="157">
        <v>97570</v>
      </c>
      <c r="F164" s="157">
        <v>102488</v>
      </c>
      <c r="G164" s="157">
        <v>107655</v>
      </c>
    </row>
    <row r="165" spans="1:7" x14ac:dyDescent="0.25">
      <c r="A165" s="205" t="s">
        <v>496</v>
      </c>
      <c r="B165" s="197" t="s">
        <v>339</v>
      </c>
      <c r="C165" s="157">
        <v>114229</v>
      </c>
      <c r="D165" s="157">
        <v>119988</v>
      </c>
      <c r="E165" s="157">
        <v>126039</v>
      </c>
      <c r="F165" s="157">
        <v>132393</v>
      </c>
      <c r="G165" s="157">
        <v>139069</v>
      </c>
    </row>
    <row r="166" spans="1:7" x14ac:dyDescent="0.25">
      <c r="A166" s="205" t="s">
        <v>497</v>
      </c>
      <c r="B166" s="197" t="s">
        <v>337</v>
      </c>
      <c r="C166" s="157">
        <v>129656</v>
      </c>
      <c r="D166" s="157">
        <v>136190</v>
      </c>
      <c r="E166" s="157">
        <v>143057</v>
      </c>
      <c r="F166" s="157">
        <v>150276</v>
      </c>
      <c r="G166" s="157">
        <v>157850</v>
      </c>
    </row>
    <row r="167" spans="1:7" x14ac:dyDescent="0.25">
      <c r="A167" s="205" t="s">
        <v>498</v>
      </c>
      <c r="B167" s="197" t="s">
        <v>337</v>
      </c>
      <c r="C167" s="157">
        <v>129656</v>
      </c>
      <c r="D167" s="157">
        <v>136190</v>
      </c>
      <c r="E167" s="157">
        <v>143057</v>
      </c>
      <c r="F167" s="157">
        <v>150276</v>
      </c>
      <c r="G167" s="157">
        <v>157850</v>
      </c>
    </row>
    <row r="168" spans="1:7" x14ac:dyDescent="0.25">
      <c r="A168" s="205" t="s">
        <v>499</v>
      </c>
      <c r="B168" s="197" t="s">
        <v>310</v>
      </c>
      <c r="C168" s="157">
        <v>123938</v>
      </c>
      <c r="D168" s="157">
        <v>130184</v>
      </c>
      <c r="E168" s="157">
        <v>136746</v>
      </c>
      <c r="F168" s="157">
        <v>143640</v>
      </c>
      <c r="G168" s="157">
        <v>150883</v>
      </c>
    </row>
    <row r="169" spans="1:7" x14ac:dyDescent="0.25">
      <c r="A169" s="205" t="s">
        <v>500</v>
      </c>
      <c r="B169" s="197" t="s">
        <v>339</v>
      </c>
      <c r="C169" s="157">
        <v>114229</v>
      </c>
      <c r="D169" s="157">
        <v>119988</v>
      </c>
      <c r="E169" s="157">
        <v>126039</v>
      </c>
      <c r="F169" s="157">
        <v>132393</v>
      </c>
      <c r="G169" s="157">
        <v>139069</v>
      </c>
    </row>
    <row r="170" spans="1:7" x14ac:dyDescent="0.25">
      <c r="A170" s="205" t="s">
        <v>501</v>
      </c>
      <c r="B170" s="197" t="s">
        <v>339</v>
      </c>
      <c r="C170" s="157">
        <v>114229</v>
      </c>
      <c r="D170" s="157">
        <v>119988</v>
      </c>
      <c r="E170" s="157">
        <v>126039</v>
      </c>
      <c r="F170" s="157">
        <v>132393</v>
      </c>
      <c r="G170" s="157">
        <v>139069</v>
      </c>
    </row>
    <row r="171" spans="1:7" x14ac:dyDescent="0.25">
      <c r="A171" s="205" t="s">
        <v>502</v>
      </c>
      <c r="B171" s="197" t="s">
        <v>302</v>
      </c>
      <c r="C171" s="157">
        <v>118884</v>
      </c>
      <c r="D171" s="157">
        <v>124876</v>
      </c>
      <c r="E171" s="157">
        <v>131172</v>
      </c>
      <c r="F171" s="157">
        <v>137783</v>
      </c>
      <c r="G171" s="157">
        <v>144737</v>
      </c>
    </row>
    <row r="172" spans="1:7" x14ac:dyDescent="0.25">
      <c r="A172" s="205" t="s">
        <v>503</v>
      </c>
      <c r="B172" s="197" t="s">
        <v>302</v>
      </c>
      <c r="C172" s="157">
        <v>118884</v>
      </c>
      <c r="D172" s="157">
        <v>124876</v>
      </c>
      <c r="E172" s="157">
        <v>131172</v>
      </c>
      <c r="F172" s="157">
        <v>137783</v>
      </c>
      <c r="G172" s="157">
        <v>144737</v>
      </c>
    </row>
    <row r="173" spans="1:7" x14ac:dyDescent="0.25">
      <c r="A173" s="205" t="s">
        <v>504</v>
      </c>
      <c r="B173" s="197" t="s">
        <v>337</v>
      </c>
      <c r="C173" s="157">
        <v>129656</v>
      </c>
      <c r="D173" s="157">
        <v>136190</v>
      </c>
      <c r="E173" s="157">
        <v>143057</v>
      </c>
      <c r="F173" s="157">
        <v>150276</v>
      </c>
      <c r="G173" s="157">
        <v>157850</v>
      </c>
    </row>
    <row r="174" spans="1:7" x14ac:dyDescent="0.25">
      <c r="A174" s="205" t="s">
        <v>505</v>
      </c>
      <c r="B174" s="197" t="s">
        <v>302</v>
      </c>
      <c r="C174" s="157">
        <v>118884</v>
      </c>
      <c r="D174" s="157">
        <v>124876</v>
      </c>
      <c r="E174" s="157">
        <v>131172</v>
      </c>
      <c r="F174" s="157">
        <v>137783</v>
      </c>
      <c r="G174" s="157">
        <v>144737</v>
      </c>
    </row>
    <row r="175" spans="1:7" x14ac:dyDescent="0.25">
      <c r="A175" s="205" t="s">
        <v>506</v>
      </c>
      <c r="B175" s="197" t="s">
        <v>302</v>
      </c>
      <c r="C175" s="157">
        <v>118884</v>
      </c>
      <c r="D175" s="157">
        <v>124876</v>
      </c>
      <c r="E175" s="157">
        <v>131172</v>
      </c>
      <c r="F175" s="157">
        <v>137783</v>
      </c>
      <c r="G175" s="157">
        <v>144737</v>
      </c>
    </row>
    <row r="176" spans="1:7" x14ac:dyDescent="0.25">
      <c r="A176" s="205" t="s">
        <v>507</v>
      </c>
      <c r="B176" s="197" t="s">
        <v>308</v>
      </c>
      <c r="C176" s="157">
        <v>109969</v>
      </c>
      <c r="D176" s="157">
        <v>115516</v>
      </c>
      <c r="E176" s="157">
        <v>121344</v>
      </c>
      <c r="F176" s="157">
        <v>127459</v>
      </c>
      <c r="G176" s="157">
        <v>133888</v>
      </c>
    </row>
    <row r="177" spans="1:7" x14ac:dyDescent="0.25">
      <c r="A177" s="205" t="s">
        <v>508</v>
      </c>
      <c r="B177" s="197" t="s">
        <v>306</v>
      </c>
      <c r="C177" s="157">
        <v>88426</v>
      </c>
      <c r="D177" s="157">
        <v>92886</v>
      </c>
      <c r="E177" s="157">
        <v>97570</v>
      </c>
      <c r="F177" s="157">
        <v>102488</v>
      </c>
      <c r="G177" s="157">
        <v>107655</v>
      </c>
    </row>
    <row r="178" spans="1:7" x14ac:dyDescent="0.25">
      <c r="A178" s="205" t="s">
        <v>509</v>
      </c>
      <c r="B178" s="197" t="s">
        <v>302</v>
      </c>
      <c r="C178" s="157">
        <v>118884</v>
      </c>
      <c r="D178" s="157">
        <v>124876</v>
      </c>
      <c r="E178" s="157">
        <v>131172</v>
      </c>
      <c r="F178" s="157">
        <v>137783</v>
      </c>
      <c r="G178" s="157">
        <v>144737</v>
      </c>
    </row>
    <row r="179" spans="1:7" x14ac:dyDescent="0.25">
      <c r="A179" s="205" t="s">
        <v>510</v>
      </c>
      <c r="B179" s="197" t="s">
        <v>331</v>
      </c>
      <c r="C179" s="157">
        <v>158716</v>
      </c>
      <c r="D179" s="157">
        <v>166721</v>
      </c>
      <c r="E179" s="157">
        <v>175123</v>
      </c>
      <c r="F179" s="157">
        <v>183955</v>
      </c>
      <c r="G179" s="157">
        <v>193235</v>
      </c>
    </row>
    <row r="180" spans="1:7" x14ac:dyDescent="0.25">
      <c r="A180" s="205" t="s">
        <v>511</v>
      </c>
      <c r="B180" s="197" t="s">
        <v>300</v>
      </c>
      <c r="C180" s="157">
        <v>106113</v>
      </c>
      <c r="D180" s="157">
        <v>111467</v>
      </c>
      <c r="E180" s="157">
        <v>117086</v>
      </c>
      <c r="F180" s="157">
        <v>122989</v>
      </c>
      <c r="G180" s="157">
        <v>129192</v>
      </c>
    </row>
    <row r="181" spans="1:7" x14ac:dyDescent="0.25">
      <c r="A181" s="205" t="s">
        <v>512</v>
      </c>
      <c r="B181" s="197" t="s">
        <v>351</v>
      </c>
      <c r="C181" s="157">
        <v>198863</v>
      </c>
      <c r="D181" s="157">
        <v>208891</v>
      </c>
      <c r="E181" s="157">
        <v>219425</v>
      </c>
      <c r="F181" s="157">
        <v>230485</v>
      </c>
      <c r="G181" s="157">
        <v>242110</v>
      </c>
    </row>
    <row r="182" spans="1:7" x14ac:dyDescent="0.25">
      <c r="A182" s="205" t="s">
        <v>513</v>
      </c>
      <c r="B182" s="197" t="s">
        <v>351</v>
      </c>
      <c r="C182" s="157">
        <v>198863</v>
      </c>
      <c r="D182" s="157">
        <v>208891</v>
      </c>
      <c r="E182" s="157">
        <v>219425</v>
      </c>
      <c r="F182" s="157">
        <v>230485</v>
      </c>
      <c r="G182" s="157">
        <v>242110</v>
      </c>
    </row>
    <row r="183" spans="1:7" x14ac:dyDescent="0.25">
      <c r="A183" s="205" t="s">
        <v>514</v>
      </c>
      <c r="B183" s="197" t="s">
        <v>351</v>
      </c>
      <c r="C183" s="157">
        <v>198863</v>
      </c>
      <c r="D183" s="157">
        <v>208891</v>
      </c>
      <c r="E183" s="157">
        <v>219425</v>
      </c>
      <c r="F183" s="157">
        <v>230485</v>
      </c>
      <c r="G183" s="157">
        <v>242110</v>
      </c>
    </row>
    <row r="184" spans="1:7" x14ac:dyDescent="0.25">
      <c r="A184" s="205" t="s">
        <v>515</v>
      </c>
      <c r="B184" s="197" t="s">
        <v>351</v>
      </c>
      <c r="C184" s="157">
        <v>198863</v>
      </c>
      <c r="D184" s="157">
        <v>208891</v>
      </c>
      <c r="E184" s="157">
        <v>219425</v>
      </c>
      <c r="F184" s="157">
        <v>230485</v>
      </c>
      <c r="G184" s="157">
        <v>242110</v>
      </c>
    </row>
    <row r="185" spans="1:7" x14ac:dyDescent="0.25">
      <c r="A185" s="205" t="s">
        <v>516</v>
      </c>
      <c r="B185" s="197" t="s">
        <v>351</v>
      </c>
      <c r="C185" s="157">
        <v>198863</v>
      </c>
      <c r="D185" s="157">
        <v>208891</v>
      </c>
      <c r="E185" s="157">
        <v>219425</v>
      </c>
      <c r="F185" s="157">
        <v>230485</v>
      </c>
      <c r="G185" s="157">
        <v>242110</v>
      </c>
    </row>
    <row r="186" spans="1:7" x14ac:dyDescent="0.25">
      <c r="A186" s="205" t="s">
        <v>517</v>
      </c>
      <c r="B186" s="197" t="s">
        <v>306</v>
      </c>
      <c r="C186" s="157">
        <v>88426</v>
      </c>
      <c r="D186" s="157">
        <v>92886</v>
      </c>
      <c r="E186" s="157">
        <v>97570</v>
      </c>
      <c r="F186" s="157">
        <v>102488</v>
      </c>
      <c r="G186" s="157">
        <v>107655</v>
      </c>
    </row>
  </sheetData>
  <sheetProtection selectLockedCells="1" selectUnlockedCells="1"/>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119"/>
  <sheetViews>
    <sheetView workbookViewId="0">
      <selection activeCell="B10" sqref="B10"/>
    </sheetView>
    <sheetView workbookViewId="1"/>
  </sheetViews>
  <sheetFormatPr defaultRowHeight="13.2" x14ac:dyDescent="0.25"/>
  <cols>
    <col min="1" max="1" width="44" customWidth="1"/>
    <col min="3" max="3" width="3.33203125" customWidth="1"/>
  </cols>
  <sheetData>
    <row r="1" spans="1:4" x14ac:dyDescent="0.25">
      <c r="A1" s="1"/>
      <c r="D1" s="1" t="s">
        <v>518</v>
      </c>
    </row>
    <row r="2" spans="1:4" ht="12.75" customHeight="1" x14ac:dyDescent="0.25">
      <c r="A2" s="180" t="s">
        <v>519</v>
      </c>
      <c r="B2" s="182">
        <v>25</v>
      </c>
      <c r="C2" s="36" t="s">
        <v>520</v>
      </c>
      <c r="D2" s="36" t="s">
        <v>521</v>
      </c>
    </row>
    <row r="3" spans="1:4" ht="12.75" customHeight="1" x14ac:dyDescent="0.25">
      <c r="A3" s="181" t="s">
        <v>522</v>
      </c>
      <c r="B3" s="182">
        <v>16.5</v>
      </c>
      <c r="C3" s="36" t="s">
        <v>520</v>
      </c>
      <c r="D3" s="36" t="s">
        <v>521</v>
      </c>
    </row>
    <row r="4" spans="1:4" ht="12.75" customHeight="1" x14ac:dyDescent="0.25">
      <c r="A4" s="181" t="s">
        <v>523</v>
      </c>
      <c r="B4" s="182">
        <v>16.5</v>
      </c>
      <c r="C4" s="36" t="s">
        <v>520</v>
      </c>
      <c r="D4" s="36" t="s">
        <v>521</v>
      </c>
    </row>
    <row r="5" spans="1:4" ht="12.75" customHeight="1" x14ac:dyDescent="0.25">
      <c r="A5" s="181" t="s">
        <v>524</v>
      </c>
      <c r="B5" s="182">
        <v>16.5</v>
      </c>
      <c r="C5" s="36" t="s">
        <v>520</v>
      </c>
      <c r="D5" s="36" t="s">
        <v>521</v>
      </c>
    </row>
    <row r="6" spans="1:4" ht="16.5" customHeight="1" x14ac:dyDescent="0.25">
      <c r="A6" s="181" t="s">
        <v>525</v>
      </c>
      <c r="B6" s="182">
        <v>24</v>
      </c>
      <c r="C6" s="36" t="s">
        <v>520</v>
      </c>
      <c r="D6" s="36" t="s">
        <v>521</v>
      </c>
    </row>
    <row r="7" spans="1:4" ht="12.75" customHeight="1" x14ac:dyDescent="0.25">
      <c r="A7" s="181" t="s">
        <v>526</v>
      </c>
      <c r="B7" s="182">
        <v>20</v>
      </c>
      <c r="C7" s="36" t="s">
        <v>520</v>
      </c>
      <c r="D7" s="36" t="s">
        <v>521</v>
      </c>
    </row>
    <row r="8" spans="1:4" ht="12.75" customHeight="1" x14ac:dyDescent="0.25">
      <c r="A8" s="181" t="s">
        <v>527</v>
      </c>
      <c r="B8" s="182">
        <v>16.5</v>
      </c>
      <c r="C8" s="36" t="s">
        <v>520</v>
      </c>
      <c r="D8" s="36" t="s">
        <v>521</v>
      </c>
    </row>
    <row r="9" spans="1:4" ht="12.75" customHeight="1" x14ac:dyDescent="0.25">
      <c r="A9" s="181" t="s">
        <v>528</v>
      </c>
      <c r="B9" s="182">
        <v>35</v>
      </c>
      <c r="C9" s="36" t="s">
        <v>520</v>
      </c>
      <c r="D9" s="36" t="s">
        <v>521</v>
      </c>
    </row>
    <row r="10" spans="1:4" ht="12.75" customHeight="1" x14ac:dyDescent="0.25">
      <c r="A10" s="181" t="s">
        <v>529</v>
      </c>
      <c r="B10" s="182">
        <v>24</v>
      </c>
      <c r="C10" s="36" t="s">
        <v>520</v>
      </c>
      <c r="D10" s="36" t="s">
        <v>521</v>
      </c>
    </row>
    <row r="11" spans="1:4" ht="12.75" customHeight="1" x14ac:dyDescent="0.25">
      <c r="A11" s="181" t="s">
        <v>530</v>
      </c>
      <c r="B11" s="182">
        <v>16.5</v>
      </c>
      <c r="C11" s="36" t="s">
        <v>520</v>
      </c>
      <c r="D11" s="36" t="s">
        <v>521</v>
      </c>
    </row>
    <row r="12" spans="1:4" ht="12.75" customHeight="1" x14ac:dyDescent="0.25">
      <c r="A12" s="181" t="s">
        <v>531</v>
      </c>
      <c r="B12" s="182">
        <v>16.5</v>
      </c>
      <c r="C12" s="36" t="s">
        <v>520</v>
      </c>
      <c r="D12" s="36" t="s">
        <v>521</v>
      </c>
    </row>
    <row r="13" spans="1:4" ht="12.75" customHeight="1" x14ac:dyDescent="0.25">
      <c r="A13" s="181" t="s">
        <v>532</v>
      </c>
      <c r="B13" s="182">
        <v>17.54</v>
      </c>
      <c r="C13" s="36" t="s">
        <v>520</v>
      </c>
      <c r="D13" s="36" t="s">
        <v>521</v>
      </c>
    </row>
    <row r="14" spans="1:4" ht="12.75" customHeight="1" x14ac:dyDescent="0.25">
      <c r="A14" s="181" t="s">
        <v>533</v>
      </c>
      <c r="B14" s="182">
        <v>16.5</v>
      </c>
      <c r="C14" s="36" t="s">
        <v>520</v>
      </c>
      <c r="D14" s="36" t="s">
        <v>521</v>
      </c>
    </row>
    <row r="15" spans="1:4" ht="12.75" customHeight="1" x14ac:dyDescent="0.25">
      <c r="A15" s="181" t="s">
        <v>534</v>
      </c>
      <c r="B15" s="182">
        <v>16.5</v>
      </c>
      <c r="C15" s="36" t="s">
        <v>520</v>
      </c>
      <c r="D15" s="36" t="s">
        <v>521</v>
      </c>
    </row>
    <row r="16" spans="1:4" ht="12.75" customHeight="1" x14ac:dyDescent="0.25">
      <c r="A16" s="181" t="s">
        <v>535</v>
      </c>
      <c r="B16" s="182">
        <v>24</v>
      </c>
      <c r="C16" s="36" t="s">
        <v>520</v>
      </c>
      <c r="D16" s="36" t="s">
        <v>521</v>
      </c>
    </row>
    <row r="17" spans="1:4" ht="12.75" customHeight="1" x14ac:dyDescent="0.25">
      <c r="A17" s="181" t="s">
        <v>536</v>
      </c>
      <c r="B17" s="182">
        <v>17</v>
      </c>
      <c r="C17" s="36" t="s">
        <v>520</v>
      </c>
      <c r="D17" s="36" t="s">
        <v>521</v>
      </c>
    </row>
    <row r="18" spans="1:4" ht="12.75" customHeight="1" x14ac:dyDescent="0.25">
      <c r="A18" s="181" t="s">
        <v>537</v>
      </c>
      <c r="B18" s="182">
        <v>16.5</v>
      </c>
      <c r="C18" s="36" t="s">
        <v>520</v>
      </c>
      <c r="D18" s="36" t="s">
        <v>521</v>
      </c>
    </row>
    <row r="19" spans="1:4" ht="12.75" customHeight="1" x14ac:dyDescent="0.25">
      <c r="A19" s="181" t="s">
        <v>538</v>
      </c>
      <c r="B19" s="182">
        <v>18</v>
      </c>
      <c r="C19" s="36" t="s">
        <v>520</v>
      </c>
      <c r="D19" s="36" t="s">
        <v>521</v>
      </c>
    </row>
    <row r="20" spans="1:4" ht="12.75" customHeight="1" x14ac:dyDescent="0.25">
      <c r="A20" s="181" t="s">
        <v>539</v>
      </c>
      <c r="B20" s="182">
        <v>45</v>
      </c>
      <c r="C20" s="36" t="s">
        <v>520</v>
      </c>
      <c r="D20" s="36" t="s">
        <v>521</v>
      </c>
    </row>
    <row r="21" spans="1:4" ht="12.75" customHeight="1" x14ac:dyDescent="0.25">
      <c r="A21" s="181" t="s">
        <v>540</v>
      </c>
      <c r="B21" s="182">
        <v>25</v>
      </c>
      <c r="C21" s="36" t="s">
        <v>520</v>
      </c>
      <c r="D21" s="36" t="s">
        <v>521</v>
      </c>
    </row>
    <row r="22" spans="1:4" ht="12.75" customHeight="1" x14ac:dyDescent="0.25">
      <c r="A22" s="181" t="s">
        <v>541</v>
      </c>
      <c r="B22" s="182">
        <v>16.5</v>
      </c>
      <c r="C22" s="36" t="s">
        <v>520</v>
      </c>
      <c r="D22" s="36" t="s">
        <v>521</v>
      </c>
    </row>
    <row r="23" spans="1:4" ht="12.75" customHeight="1" x14ac:dyDescent="0.25">
      <c r="A23" s="181" t="s">
        <v>542</v>
      </c>
      <c r="B23" s="182">
        <v>16.5</v>
      </c>
      <c r="C23" s="36" t="s">
        <v>520</v>
      </c>
      <c r="D23" s="36" t="s">
        <v>521</v>
      </c>
    </row>
    <row r="24" spans="1:4" ht="12.75" customHeight="1" x14ac:dyDescent="0.25">
      <c r="A24" s="181" t="s">
        <v>543</v>
      </c>
      <c r="B24" s="182">
        <v>16.5</v>
      </c>
      <c r="C24" s="36" t="s">
        <v>520</v>
      </c>
      <c r="D24" s="36" t="s">
        <v>521</v>
      </c>
    </row>
    <row r="25" spans="1:4" ht="12.75" customHeight="1" x14ac:dyDescent="0.25">
      <c r="A25" s="181" t="s">
        <v>544</v>
      </c>
      <c r="B25" s="182">
        <v>16.5</v>
      </c>
      <c r="C25" s="36" t="s">
        <v>520</v>
      </c>
      <c r="D25" s="36" t="s">
        <v>521</v>
      </c>
    </row>
    <row r="26" spans="1:4" ht="12.75" customHeight="1" x14ac:dyDescent="0.25">
      <c r="A26" s="181" t="s">
        <v>545</v>
      </c>
      <c r="B26" s="182">
        <v>33</v>
      </c>
      <c r="C26" s="36" t="s">
        <v>520</v>
      </c>
      <c r="D26" s="36" t="s">
        <v>521</v>
      </c>
    </row>
    <row r="27" spans="1:4" ht="12.75" customHeight="1" x14ac:dyDescent="0.25">
      <c r="A27" s="181" t="s">
        <v>546</v>
      </c>
      <c r="B27" s="182">
        <v>18</v>
      </c>
      <c r="C27" s="36" t="s">
        <v>520</v>
      </c>
      <c r="D27" s="36" t="s">
        <v>521</v>
      </c>
    </row>
    <row r="28" spans="1:4" ht="12.75" customHeight="1" x14ac:dyDescent="0.25">
      <c r="A28" s="181" t="s">
        <v>547</v>
      </c>
      <c r="B28" s="182">
        <v>18</v>
      </c>
      <c r="C28" s="36" t="s">
        <v>520</v>
      </c>
      <c r="D28" s="36" t="s">
        <v>521</v>
      </c>
    </row>
    <row r="29" spans="1:4" ht="12.75" customHeight="1" x14ac:dyDescent="0.25">
      <c r="A29" s="181" t="s">
        <v>548</v>
      </c>
      <c r="B29" s="182">
        <v>18</v>
      </c>
      <c r="C29" s="36" t="s">
        <v>520</v>
      </c>
      <c r="D29" s="36" t="s">
        <v>521</v>
      </c>
    </row>
    <row r="30" spans="1:4" ht="12.75" customHeight="1" x14ac:dyDescent="0.25">
      <c r="A30" s="181" t="s">
        <v>549</v>
      </c>
      <c r="B30" s="182">
        <v>18.25</v>
      </c>
      <c r="C30" s="36" t="s">
        <v>520</v>
      </c>
      <c r="D30" s="36" t="s">
        <v>521</v>
      </c>
    </row>
    <row r="31" spans="1:4" ht="12.75" customHeight="1" x14ac:dyDescent="0.25">
      <c r="A31" s="181" t="s">
        <v>550</v>
      </c>
      <c r="B31" s="182">
        <v>16.5</v>
      </c>
      <c r="C31" s="36" t="s">
        <v>520</v>
      </c>
      <c r="D31" s="36" t="s">
        <v>521</v>
      </c>
    </row>
    <row r="32" spans="1:4" ht="12.75" customHeight="1" x14ac:dyDescent="0.25">
      <c r="A32" s="181" t="s">
        <v>551</v>
      </c>
      <c r="B32" s="182">
        <v>16.5</v>
      </c>
      <c r="C32" s="36" t="s">
        <v>520</v>
      </c>
      <c r="D32" s="36" t="s">
        <v>521</v>
      </c>
    </row>
    <row r="33" spans="1:4" ht="12.75" customHeight="1" x14ac:dyDescent="0.25">
      <c r="A33" s="181" t="s">
        <v>552</v>
      </c>
      <c r="B33" s="182">
        <v>35</v>
      </c>
      <c r="C33" s="36" t="s">
        <v>520</v>
      </c>
      <c r="D33" s="36" t="s">
        <v>521</v>
      </c>
    </row>
    <row r="34" spans="1:4" ht="12.75" customHeight="1" x14ac:dyDescent="0.25">
      <c r="A34" s="181" t="s">
        <v>553</v>
      </c>
      <c r="B34" s="182">
        <v>40</v>
      </c>
      <c r="C34" s="36" t="s">
        <v>520</v>
      </c>
      <c r="D34" s="36" t="s">
        <v>521</v>
      </c>
    </row>
    <row r="35" spans="1:4" ht="12.75" customHeight="1" x14ac:dyDescent="0.25">
      <c r="A35" s="181" t="s">
        <v>554</v>
      </c>
      <c r="B35" s="182">
        <v>16.5</v>
      </c>
      <c r="C35" s="36" t="s">
        <v>520</v>
      </c>
      <c r="D35" s="36" t="s">
        <v>521</v>
      </c>
    </row>
    <row r="36" spans="1:4" ht="12.75" customHeight="1" x14ac:dyDescent="0.25">
      <c r="A36" s="181" t="s">
        <v>555</v>
      </c>
      <c r="B36" s="182">
        <v>25</v>
      </c>
      <c r="C36" s="36" t="s">
        <v>520</v>
      </c>
      <c r="D36" s="36" t="s">
        <v>521</v>
      </c>
    </row>
    <row r="37" spans="1:4" ht="12.75" customHeight="1" x14ac:dyDescent="0.25">
      <c r="A37" s="181" t="s">
        <v>556</v>
      </c>
      <c r="B37" s="182">
        <v>35</v>
      </c>
      <c r="C37" s="36" t="s">
        <v>520</v>
      </c>
      <c r="D37" s="36" t="s">
        <v>521</v>
      </c>
    </row>
    <row r="38" spans="1:4" ht="12.75" customHeight="1" x14ac:dyDescent="0.25">
      <c r="A38" s="181" t="s">
        <v>557</v>
      </c>
      <c r="B38" s="182">
        <v>20</v>
      </c>
      <c r="C38" s="36" t="s">
        <v>520</v>
      </c>
      <c r="D38" s="36" t="s">
        <v>521</v>
      </c>
    </row>
    <row r="39" spans="1:4" ht="12.75" customHeight="1" x14ac:dyDescent="0.25">
      <c r="A39" s="181" t="s">
        <v>558</v>
      </c>
      <c r="B39" s="182">
        <v>16.5</v>
      </c>
      <c r="C39" s="36" t="s">
        <v>520</v>
      </c>
      <c r="D39" s="36" t="s">
        <v>521</v>
      </c>
    </row>
    <row r="40" spans="1:4" ht="12.75" customHeight="1" x14ac:dyDescent="0.25">
      <c r="A40" s="181" t="s">
        <v>559</v>
      </c>
      <c r="B40" s="182">
        <v>42.05</v>
      </c>
      <c r="C40" s="36" t="s">
        <v>520</v>
      </c>
      <c r="D40" s="36" t="s">
        <v>521</v>
      </c>
    </row>
    <row r="41" spans="1:4" ht="12.75" customHeight="1" x14ac:dyDescent="0.25">
      <c r="A41" s="181" t="s">
        <v>560</v>
      </c>
      <c r="B41" s="182">
        <v>50</v>
      </c>
      <c r="C41" s="36" t="s">
        <v>520</v>
      </c>
      <c r="D41" s="36" t="s">
        <v>561</v>
      </c>
    </row>
    <row r="42" spans="1:4" ht="12.75" customHeight="1" x14ac:dyDescent="0.25">
      <c r="A42" s="181" t="s">
        <v>562</v>
      </c>
      <c r="B42" s="182">
        <v>16.5</v>
      </c>
      <c r="C42" s="36" t="s">
        <v>520</v>
      </c>
      <c r="D42" s="36" t="s">
        <v>521</v>
      </c>
    </row>
    <row r="43" spans="1:4" ht="12.75" customHeight="1" x14ac:dyDescent="0.25">
      <c r="A43" s="181" t="s">
        <v>563</v>
      </c>
      <c r="B43" s="182">
        <v>16.5</v>
      </c>
      <c r="C43" s="36" t="s">
        <v>520</v>
      </c>
      <c r="D43" s="36" t="s">
        <v>521</v>
      </c>
    </row>
    <row r="44" spans="1:4" ht="12.75" customHeight="1" x14ac:dyDescent="0.25">
      <c r="A44" s="181" t="s">
        <v>564</v>
      </c>
      <c r="B44" s="182">
        <v>16.5</v>
      </c>
      <c r="C44" s="36" t="s">
        <v>520</v>
      </c>
      <c r="D44" s="36" t="s">
        <v>521</v>
      </c>
    </row>
    <row r="45" spans="1:4" ht="12.75" customHeight="1" x14ac:dyDescent="0.25">
      <c r="A45" s="181" t="s">
        <v>565</v>
      </c>
      <c r="B45" s="182">
        <v>16.5</v>
      </c>
      <c r="C45" s="36" t="s">
        <v>520</v>
      </c>
      <c r="D45" s="36" t="s">
        <v>521</v>
      </c>
    </row>
    <row r="46" spans="1:4" ht="12.75" customHeight="1" x14ac:dyDescent="0.25">
      <c r="A46" s="181" t="s">
        <v>566</v>
      </c>
      <c r="B46" s="182">
        <v>16.5</v>
      </c>
      <c r="C46" s="36" t="s">
        <v>520</v>
      </c>
      <c r="D46" s="36" t="s">
        <v>521</v>
      </c>
    </row>
    <row r="47" spans="1:4" ht="12.75" customHeight="1" x14ac:dyDescent="0.25">
      <c r="A47" s="181" t="s">
        <v>567</v>
      </c>
      <c r="B47" s="182">
        <v>16.5</v>
      </c>
      <c r="C47" s="36" t="s">
        <v>520</v>
      </c>
      <c r="D47" s="36" t="s">
        <v>521</v>
      </c>
    </row>
    <row r="48" spans="1:4" ht="12.75" customHeight="1" x14ac:dyDescent="0.25">
      <c r="A48" s="181" t="s">
        <v>568</v>
      </c>
      <c r="B48" s="182">
        <v>16.5</v>
      </c>
      <c r="C48" s="36" t="s">
        <v>520</v>
      </c>
      <c r="D48" s="36" t="s">
        <v>521</v>
      </c>
    </row>
    <row r="49" spans="1:4" ht="12.75" customHeight="1" x14ac:dyDescent="0.25">
      <c r="A49" s="181" t="s">
        <v>569</v>
      </c>
      <c r="B49" s="182">
        <v>16.5</v>
      </c>
      <c r="C49" s="36" t="s">
        <v>520</v>
      </c>
      <c r="D49" s="36" t="s">
        <v>521</v>
      </c>
    </row>
    <row r="50" spans="1:4" ht="12.75" customHeight="1" x14ac:dyDescent="0.25">
      <c r="A50" s="180" t="s">
        <v>570</v>
      </c>
      <c r="B50" s="182">
        <v>25</v>
      </c>
      <c r="C50" s="36" t="s">
        <v>520</v>
      </c>
      <c r="D50" s="36" t="s">
        <v>521</v>
      </c>
    </row>
    <row r="51" spans="1:4" ht="12.75" customHeight="1" x14ac:dyDescent="0.25">
      <c r="A51" s="181" t="s">
        <v>571</v>
      </c>
      <c r="B51" s="182">
        <v>30</v>
      </c>
      <c r="C51" s="36" t="s">
        <v>520</v>
      </c>
      <c r="D51" s="36" t="s">
        <v>521</v>
      </c>
    </row>
    <row r="52" spans="1:4" ht="12.75" customHeight="1" x14ac:dyDescent="0.25">
      <c r="A52" s="181" t="s">
        <v>572</v>
      </c>
      <c r="B52" s="182">
        <v>35</v>
      </c>
      <c r="C52" s="36" t="s">
        <v>520</v>
      </c>
      <c r="D52" s="36" t="s">
        <v>521</v>
      </c>
    </row>
    <row r="53" spans="1:4" ht="12.75" customHeight="1" x14ac:dyDescent="0.25">
      <c r="A53" s="181" t="s">
        <v>573</v>
      </c>
      <c r="B53" s="182">
        <v>40</v>
      </c>
      <c r="C53" s="36" t="s">
        <v>520</v>
      </c>
      <c r="D53" s="36" t="s">
        <v>521</v>
      </c>
    </row>
    <row r="54" spans="1:4" ht="12.75" customHeight="1" x14ac:dyDescent="0.25">
      <c r="A54" s="181" t="s">
        <v>574</v>
      </c>
      <c r="B54" s="182">
        <v>16.5</v>
      </c>
      <c r="C54" s="36" t="s">
        <v>520</v>
      </c>
      <c r="D54" s="36" t="s">
        <v>521</v>
      </c>
    </row>
    <row r="55" spans="1:4" ht="12.75" customHeight="1" x14ac:dyDescent="0.25">
      <c r="A55" s="181" t="s">
        <v>575</v>
      </c>
      <c r="B55" s="182">
        <v>16.5</v>
      </c>
      <c r="C55" s="36" t="s">
        <v>520</v>
      </c>
      <c r="D55" s="36" t="s">
        <v>521</v>
      </c>
    </row>
    <row r="56" spans="1:4" ht="12.75" customHeight="1" x14ac:dyDescent="0.25">
      <c r="A56" s="181" t="s">
        <v>576</v>
      </c>
      <c r="B56" s="182">
        <v>16.5</v>
      </c>
      <c r="C56" s="36" t="s">
        <v>520</v>
      </c>
      <c r="D56" s="36" t="s">
        <v>521</v>
      </c>
    </row>
    <row r="57" spans="1:4" ht="12.75" customHeight="1" x14ac:dyDescent="0.25">
      <c r="A57" s="181" t="s">
        <v>577</v>
      </c>
      <c r="B57" s="182">
        <v>16.5</v>
      </c>
      <c r="C57" s="36" t="s">
        <v>520</v>
      </c>
      <c r="D57" s="36" t="s">
        <v>521</v>
      </c>
    </row>
    <row r="58" spans="1:4" ht="12.75" customHeight="1" x14ac:dyDescent="0.25">
      <c r="A58" s="181" t="s">
        <v>578</v>
      </c>
      <c r="B58" s="182">
        <v>16.5</v>
      </c>
      <c r="C58" s="36" t="s">
        <v>520</v>
      </c>
      <c r="D58" s="36" t="s">
        <v>521</v>
      </c>
    </row>
    <row r="59" spans="1:4" ht="12.75" customHeight="1" x14ac:dyDescent="0.25">
      <c r="A59" s="181" t="s">
        <v>579</v>
      </c>
      <c r="B59" s="182">
        <v>16.5</v>
      </c>
      <c r="C59" s="36" t="s">
        <v>520</v>
      </c>
      <c r="D59" s="36" t="s">
        <v>521</v>
      </c>
    </row>
    <row r="60" spans="1:4" ht="12.75" customHeight="1" x14ac:dyDescent="0.25">
      <c r="A60" s="181" t="s">
        <v>580</v>
      </c>
      <c r="B60" s="182">
        <v>18</v>
      </c>
      <c r="C60" s="36" t="s">
        <v>520</v>
      </c>
      <c r="D60" s="36" t="s">
        <v>521</v>
      </c>
    </row>
    <row r="61" spans="1:4" ht="12.75" customHeight="1" x14ac:dyDescent="0.25">
      <c r="A61" s="181" t="s">
        <v>581</v>
      </c>
      <c r="B61" s="182">
        <v>20</v>
      </c>
      <c r="C61" s="36" t="s">
        <v>520</v>
      </c>
      <c r="D61" s="36" t="s">
        <v>521</v>
      </c>
    </row>
    <row r="62" spans="1:4" ht="12.75" customHeight="1" x14ac:dyDescent="0.25">
      <c r="A62" s="181" t="s">
        <v>582</v>
      </c>
      <c r="B62" s="182">
        <v>16.5</v>
      </c>
      <c r="C62" s="36" t="s">
        <v>520</v>
      </c>
      <c r="D62" s="36" t="s">
        <v>521</v>
      </c>
    </row>
    <row r="63" spans="1:4" ht="12.75" customHeight="1" x14ac:dyDescent="0.25">
      <c r="A63" s="181" t="s">
        <v>583</v>
      </c>
      <c r="B63" s="182">
        <v>16.5</v>
      </c>
      <c r="C63" s="36" t="s">
        <v>520</v>
      </c>
      <c r="D63" s="36" t="s">
        <v>521</v>
      </c>
    </row>
    <row r="64" spans="1:4" ht="12.75" customHeight="1" x14ac:dyDescent="0.25">
      <c r="A64" s="181" t="s">
        <v>584</v>
      </c>
      <c r="B64" s="182">
        <v>16.5</v>
      </c>
      <c r="C64" s="36" t="s">
        <v>520</v>
      </c>
      <c r="D64" s="36" t="s">
        <v>521</v>
      </c>
    </row>
    <row r="65" spans="1:4" ht="12.75" customHeight="1" x14ac:dyDescent="0.25">
      <c r="A65" s="181" t="s">
        <v>585</v>
      </c>
      <c r="B65" s="182">
        <v>60</v>
      </c>
      <c r="C65" s="36" t="s">
        <v>520</v>
      </c>
      <c r="D65" s="36" t="s">
        <v>521</v>
      </c>
    </row>
    <row r="66" spans="1:4" ht="12.75" customHeight="1" x14ac:dyDescent="0.25">
      <c r="A66" s="181" t="s">
        <v>586</v>
      </c>
      <c r="B66" s="182">
        <v>16.5</v>
      </c>
      <c r="C66" s="36" t="s">
        <v>520</v>
      </c>
      <c r="D66" s="36" t="s">
        <v>521</v>
      </c>
    </row>
    <row r="67" spans="1:4" ht="12.75" customHeight="1" x14ac:dyDescent="0.25">
      <c r="A67" s="181" t="s">
        <v>587</v>
      </c>
      <c r="B67" s="182">
        <v>16.5</v>
      </c>
      <c r="C67" s="36" t="s">
        <v>520</v>
      </c>
      <c r="D67" s="36" t="s">
        <v>521</v>
      </c>
    </row>
    <row r="68" spans="1:4" ht="12.75" customHeight="1" x14ac:dyDescent="0.25">
      <c r="A68" s="181" t="s">
        <v>588</v>
      </c>
      <c r="B68" s="182">
        <v>16.5</v>
      </c>
      <c r="C68" s="36" t="s">
        <v>520</v>
      </c>
      <c r="D68" s="36" t="s">
        <v>521</v>
      </c>
    </row>
    <row r="69" spans="1:4" ht="12.75" customHeight="1" x14ac:dyDescent="0.25">
      <c r="A69" s="181" t="s">
        <v>589</v>
      </c>
      <c r="B69" s="182">
        <v>16.5</v>
      </c>
      <c r="C69" s="36" t="s">
        <v>520</v>
      </c>
      <c r="D69" s="36" t="s">
        <v>521</v>
      </c>
    </row>
    <row r="70" spans="1:4" ht="12.75" customHeight="1" x14ac:dyDescent="0.25">
      <c r="A70" s="181" t="s">
        <v>590</v>
      </c>
      <c r="B70" s="182">
        <v>16.5</v>
      </c>
      <c r="C70" s="36" t="s">
        <v>520</v>
      </c>
      <c r="D70" s="36" t="s">
        <v>521</v>
      </c>
    </row>
    <row r="71" spans="1:4" ht="12.75" customHeight="1" x14ac:dyDescent="0.25">
      <c r="A71" s="181" t="s">
        <v>591</v>
      </c>
      <c r="B71" s="182">
        <v>20.5</v>
      </c>
      <c r="C71" s="36" t="s">
        <v>520</v>
      </c>
      <c r="D71" s="36" t="s">
        <v>521</v>
      </c>
    </row>
    <row r="72" spans="1:4" ht="12.75" customHeight="1" x14ac:dyDescent="0.25">
      <c r="A72" s="181" t="s">
        <v>592</v>
      </c>
      <c r="B72" s="182">
        <v>25</v>
      </c>
      <c r="C72" s="36" t="s">
        <v>520</v>
      </c>
      <c r="D72" s="36" t="s">
        <v>521</v>
      </c>
    </row>
    <row r="73" spans="1:4" ht="12.75" customHeight="1" x14ac:dyDescent="0.25">
      <c r="A73" s="181" t="s">
        <v>593</v>
      </c>
      <c r="B73" s="182">
        <v>16.5</v>
      </c>
      <c r="C73" s="36" t="s">
        <v>520</v>
      </c>
      <c r="D73" s="36" t="s">
        <v>521</v>
      </c>
    </row>
    <row r="74" spans="1:4" ht="12.75" customHeight="1" x14ac:dyDescent="0.25">
      <c r="A74" s="181" t="s">
        <v>594</v>
      </c>
      <c r="B74" s="182">
        <v>16.5</v>
      </c>
      <c r="C74" s="36" t="s">
        <v>520</v>
      </c>
      <c r="D74" s="36" t="s">
        <v>521</v>
      </c>
    </row>
    <row r="75" spans="1:4" ht="12.75" customHeight="1" x14ac:dyDescent="0.25">
      <c r="A75" s="181" t="s">
        <v>595</v>
      </c>
      <c r="B75" s="182">
        <v>25</v>
      </c>
      <c r="C75" s="36" t="s">
        <v>520</v>
      </c>
      <c r="D75" s="36" t="s">
        <v>521</v>
      </c>
    </row>
    <row r="76" spans="1:4" ht="12.75" customHeight="1" x14ac:dyDescent="0.25">
      <c r="A76" s="181" t="s">
        <v>596</v>
      </c>
      <c r="B76" s="182">
        <v>25</v>
      </c>
      <c r="C76" s="36" t="s">
        <v>520</v>
      </c>
      <c r="D76" s="36" t="s">
        <v>521</v>
      </c>
    </row>
    <row r="77" spans="1:4" ht="12.75" customHeight="1" x14ac:dyDescent="0.25">
      <c r="A77" s="181" t="s">
        <v>597</v>
      </c>
      <c r="B77" s="182">
        <v>16.5</v>
      </c>
      <c r="C77" s="36" t="s">
        <v>520</v>
      </c>
      <c r="D77" s="36" t="s">
        <v>521</v>
      </c>
    </row>
    <row r="78" spans="1:4" ht="12.75" customHeight="1" x14ac:dyDescent="0.25">
      <c r="A78" s="181" t="s">
        <v>598</v>
      </c>
      <c r="B78" s="182">
        <v>16.5</v>
      </c>
      <c r="C78" s="36" t="s">
        <v>520</v>
      </c>
      <c r="D78" s="36" t="s">
        <v>521</v>
      </c>
    </row>
    <row r="79" spans="1:4" ht="12.75" customHeight="1" x14ac:dyDescent="0.25">
      <c r="A79" s="181" t="s">
        <v>599</v>
      </c>
      <c r="B79" s="182">
        <v>35</v>
      </c>
      <c r="C79" s="36" t="s">
        <v>520</v>
      </c>
      <c r="D79" s="36" t="s">
        <v>521</v>
      </c>
    </row>
    <row r="80" spans="1:4" ht="12.75" customHeight="1" x14ac:dyDescent="0.25">
      <c r="A80" s="181" t="s">
        <v>600</v>
      </c>
      <c r="B80" s="182">
        <v>37</v>
      </c>
      <c r="C80" s="36" t="s">
        <v>520</v>
      </c>
      <c r="D80" s="36" t="s">
        <v>521</v>
      </c>
    </row>
    <row r="81" spans="1:4" ht="12.75" customHeight="1" x14ac:dyDescent="0.25">
      <c r="A81" s="181" t="s">
        <v>601</v>
      </c>
      <c r="B81" s="182">
        <v>40</v>
      </c>
      <c r="C81" s="36" t="s">
        <v>520</v>
      </c>
      <c r="D81" s="36" t="s">
        <v>521</v>
      </c>
    </row>
    <row r="82" spans="1:4" ht="12.75" customHeight="1" x14ac:dyDescent="0.25">
      <c r="A82" s="181" t="s">
        <v>602</v>
      </c>
      <c r="B82" s="182">
        <v>16.5</v>
      </c>
      <c r="C82" s="36" t="s">
        <v>520</v>
      </c>
      <c r="D82" s="36" t="s">
        <v>521</v>
      </c>
    </row>
    <row r="83" spans="1:4" ht="12.75" customHeight="1" x14ac:dyDescent="0.25">
      <c r="A83" s="181" t="s">
        <v>603</v>
      </c>
      <c r="B83" s="182">
        <v>16.5</v>
      </c>
      <c r="C83" s="36" t="s">
        <v>520</v>
      </c>
      <c r="D83" s="36" t="s">
        <v>521</v>
      </c>
    </row>
    <row r="84" spans="1:4" ht="12.75" customHeight="1" x14ac:dyDescent="0.25">
      <c r="A84" s="181" t="s">
        <v>604</v>
      </c>
      <c r="B84" s="182">
        <v>16.5</v>
      </c>
      <c r="C84" s="36" t="s">
        <v>520</v>
      </c>
      <c r="D84" s="36" t="s">
        <v>521</v>
      </c>
    </row>
    <row r="85" spans="1:4" ht="12.75" customHeight="1" x14ac:dyDescent="0.25">
      <c r="A85" s="181" t="s">
        <v>605</v>
      </c>
      <c r="B85" s="182">
        <v>16.5</v>
      </c>
      <c r="C85" s="36" t="s">
        <v>520</v>
      </c>
      <c r="D85" s="36" t="s">
        <v>521</v>
      </c>
    </row>
    <row r="86" spans="1:4" ht="12.75" customHeight="1" x14ac:dyDescent="0.25">
      <c r="A86" s="181" t="s">
        <v>606</v>
      </c>
      <c r="B86" s="182">
        <v>16.5</v>
      </c>
      <c r="C86" s="36" t="s">
        <v>520</v>
      </c>
      <c r="D86" s="36" t="s">
        <v>521</v>
      </c>
    </row>
    <row r="87" spans="1:4" ht="12.75" customHeight="1" x14ac:dyDescent="0.25">
      <c r="A87" s="181" t="s">
        <v>607</v>
      </c>
      <c r="B87" s="182">
        <v>36</v>
      </c>
      <c r="C87" s="36" t="s">
        <v>520</v>
      </c>
      <c r="D87" s="36" t="s">
        <v>521</v>
      </c>
    </row>
    <row r="88" spans="1:4" ht="12.75" customHeight="1" x14ac:dyDescent="0.25">
      <c r="A88" s="181" t="s">
        <v>608</v>
      </c>
      <c r="B88" s="182">
        <v>16.5</v>
      </c>
      <c r="C88" s="36" t="s">
        <v>520</v>
      </c>
      <c r="D88" s="36" t="s">
        <v>521</v>
      </c>
    </row>
    <row r="89" spans="1:4" ht="12.75" customHeight="1" x14ac:dyDescent="0.25">
      <c r="A89" s="181" t="s">
        <v>609</v>
      </c>
      <c r="B89" s="182">
        <v>16.5</v>
      </c>
      <c r="C89" s="36" t="s">
        <v>520</v>
      </c>
      <c r="D89" s="36" t="s">
        <v>521</v>
      </c>
    </row>
    <row r="90" spans="1:4" ht="12.75" customHeight="1" x14ac:dyDescent="0.25">
      <c r="A90" s="181" t="s">
        <v>610</v>
      </c>
      <c r="B90" s="182">
        <v>17</v>
      </c>
      <c r="C90" s="36" t="s">
        <v>520</v>
      </c>
      <c r="D90" s="36" t="s">
        <v>521</v>
      </c>
    </row>
    <row r="91" spans="1:4" ht="12.75" customHeight="1" x14ac:dyDescent="0.25">
      <c r="A91" s="181" t="s">
        <v>611</v>
      </c>
      <c r="B91" s="182">
        <v>17</v>
      </c>
      <c r="C91" s="36" t="s">
        <v>520</v>
      </c>
      <c r="D91" s="36" t="s">
        <v>521</v>
      </c>
    </row>
    <row r="92" spans="1:4" ht="12.75" customHeight="1" x14ac:dyDescent="0.25">
      <c r="A92" s="181" t="s">
        <v>612</v>
      </c>
      <c r="B92" s="182">
        <v>16.5</v>
      </c>
      <c r="C92" s="36" t="s">
        <v>520</v>
      </c>
      <c r="D92" s="36" t="s">
        <v>521</v>
      </c>
    </row>
    <row r="93" spans="1:4" ht="12.75" customHeight="1" x14ac:dyDescent="0.25">
      <c r="A93" s="181" t="s">
        <v>613</v>
      </c>
      <c r="B93" s="182">
        <v>16.5</v>
      </c>
      <c r="C93" s="36" t="s">
        <v>520</v>
      </c>
      <c r="D93" s="36" t="s">
        <v>521</v>
      </c>
    </row>
    <row r="94" spans="1:4" ht="12.75" customHeight="1" x14ac:dyDescent="0.25">
      <c r="A94" s="181" t="s">
        <v>614</v>
      </c>
      <c r="B94" s="182">
        <v>16.5</v>
      </c>
      <c r="C94" s="36" t="s">
        <v>520</v>
      </c>
      <c r="D94" s="36" t="s">
        <v>521</v>
      </c>
    </row>
    <row r="95" spans="1:4" ht="12.75" customHeight="1" x14ac:dyDescent="0.25">
      <c r="A95" s="181" t="s">
        <v>615</v>
      </c>
      <c r="B95" s="182">
        <v>16.5</v>
      </c>
      <c r="C95" s="36" t="s">
        <v>520</v>
      </c>
      <c r="D95" s="36" t="s">
        <v>521</v>
      </c>
    </row>
    <row r="96" spans="1:4" ht="12.75" customHeight="1" x14ac:dyDescent="0.25">
      <c r="A96" s="181" t="s">
        <v>616</v>
      </c>
      <c r="B96" s="182">
        <v>16.5</v>
      </c>
      <c r="C96" s="36" t="s">
        <v>520</v>
      </c>
      <c r="D96" s="36" t="s">
        <v>521</v>
      </c>
    </row>
    <row r="97" spans="1:4" ht="12.75" customHeight="1" x14ac:dyDescent="0.25">
      <c r="A97" s="181" t="s">
        <v>617</v>
      </c>
      <c r="B97" s="182">
        <v>16.5</v>
      </c>
      <c r="C97" s="36" t="s">
        <v>520</v>
      </c>
      <c r="D97" s="36" t="s">
        <v>521</v>
      </c>
    </row>
    <row r="98" spans="1:4" ht="12.75" customHeight="1" x14ac:dyDescent="0.25">
      <c r="A98" s="180" t="s">
        <v>618</v>
      </c>
      <c r="B98" s="182">
        <v>25</v>
      </c>
      <c r="C98" s="36" t="s">
        <v>520</v>
      </c>
      <c r="D98" s="36" t="s">
        <v>521</v>
      </c>
    </row>
    <row r="99" spans="1:4" ht="12.75" customHeight="1" x14ac:dyDescent="0.25">
      <c r="A99" s="181" t="s">
        <v>619</v>
      </c>
      <c r="B99" s="182">
        <v>16.5</v>
      </c>
      <c r="C99" s="36" t="s">
        <v>520</v>
      </c>
      <c r="D99" s="36" t="s">
        <v>521</v>
      </c>
    </row>
    <row r="100" spans="1:4" ht="12.75" customHeight="1" x14ac:dyDescent="0.25">
      <c r="A100" s="181" t="s">
        <v>620</v>
      </c>
      <c r="B100" s="182">
        <v>16.5</v>
      </c>
      <c r="C100" s="36" t="s">
        <v>520</v>
      </c>
      <c r="D100" s="36" t="s">
        <v>521</v>
      </c>
    </row>
    <row r="101" spans="1:4" ht="12.75" customHeight="1" x14ac:dyDescent="0.25">
      <c r="A101" s="181" t="s">
        <v>621</v>
      </c>
      <c r="B101" s="182">
        <v>16.5</v>
      </c>
      <c r="C101" s="36" t="s">
        <v>520</v>
      </c>
      <c r="D101" s="36" t="s">
        <v>521</v>
      </c>
    </row>
    <row r="102" spans="1:4" ht="12.75" customHeight="1" x14ac:dyDescent="0.25">
      <c r="A102" s="181" t="s">
        <v>622</v>
      </c>
      <c r="B102" s="182">
        <v>30</v>
      </c>
      <c r="C102" s="36" t="s">
        <v>520</v>
      </c>
      <c r="D102" s="36" t="s">
        <v>521</v>
      </c>
    </row>
    <row r="103" spans="1:4" ht="12.75" customHeight="1" x14ac:dyDescent="0.25">
      <c r="A103" s="181" t="s">
        <v>623</v>
      </c>
      <c r="B103" s="182">
        <v>16.5</v>
      </c>
      <c r="C103" s="36" t="s">
        <v>520</v>
      </c>
      <c r="D103" s="36" t="s">
        <v>521</v>
      </c>
    </row>
    <row r="104" spans="1:4" ht="12.75" customHeight="1" x14ac:dyDescent="0.25">
      <c r="A104" s="181" t="s">
        <v>624</v>
      </c>
      <c r="B104" s="182">
        <v>16.5</v>
      </c>
      <c r="C104" s="36" t="s">
        <v>520</v>
      </c>
      <c r="D104" s="36" t="s">
        <v>521</v>
      </c>
    </row>
    <row r="105" spans="1:4" ht="12.75" customHeight="1" x14ac:dyDescent="0.25">
      <c r="A105" s="181" t="s">
        <v>625</v>
      </c>
      <c r="B105" s="182">
        <v>20</v>
      </c>
      <c r="C105" s="36" t="s">
        <v>520</v>
      </c>
      <c r="D105" s="36" t="s">
        <v>521</v>
      </c>
    </row>
    <row r="106" spans="1:4" ht="12.75" customHeight="1" x14ac:dyDescent="0.25">
      <c r="A106" s="181" t="s">
        <v>626</v>
      </c>
      <c r="B106" s="182">
        <v>16.5</v>
      </c>
      <c r="C106" s="36" t="s">
        <v>520</v>
      </c>
      <c r="D106" s="36" t="s">
        <v>521</v>
      </c>
    </row>
    <row r="107" spans="1:4" ht="12.75" customHeight="1" x14ac:dyDescent="0.25">
      <c r="A107" s="181" t="s">
        <v>627</v>
      </c>
      <c r="B107" s="182">
        <v>16.5</v>
      </c>
      <c r="C107" s="36" t="s">
        <v>520</v>
      </c>
      <c r="D107" s="36" t="s">
        <v>521</v>
      </c>
    </row>
    <row r="108" spans="1:4" ht="12.75" customHeight="1" x14ac:dyDescent="0.25">
      <c r="A108" s="181" t="s">
        <v>628</v>
      </c>
      <c r="B108" s="182">
        <v>35</v>
      </c>
      <c r="C108" s="36" t="s">
        <v>520</v>
      </c>
      <c r="D108" s="36" t="s">
        <v>521</v>
      </c>
    </row>
    <row r="109" spans="1:4" ht="12.75" customHeight="1" x14ac:dyDescent="0.25">
      <c r="A109" s="181" t="s">
        <v>629</v>
      </c>
      <c r="B109" s="182">
        <v>55</v>
      </c>
      <c r="C109" s="36" t="s">
        <v>520</v>
      </c>
      <c r="D109" s="36" t="s">
        <v>521</v>
      </c>
    </row>
    <row r="110" spans="1:4" ht="12.75" customHeight="1" x14ac:dyDescent="0.25">
      <c r="A110" s="181" t="s">
        <v>630</v>
      </c>
      <c r="B110" s="182">
        <v>16.5</v>
      </c>
      <c r="C110" s="36" t="s">
        <v>520</v>
      </c>
      <c r="D110" s="36" t="s">
        <v>521</v>
      </c>
    </row>
    <row r="111" spans="1:4" ht="12.75" customHeight="1" x14ac:dyDescent="0.25">
      <c r="A111" s="181" t="s">
        <v>631</v>
      </c>
      <c r="B111" s="182">
        <v>24</v>
      </c>
      <c r="C111" s="36" t="s">
        <v>520</v>
      </c>
      <c r="D111" s="36" t="s">
        <v>521</v>
      </c>
    </row>
    <row r="112" spans="1:4" ht="12.75" customHeight="1" x14ac:dyDescent="0.25">
      <c r="A112" s="181" t="s">
        <v>632</v>
      </c>
      <c r="B112" s="182">
        <v>16.5</v>
      </c>
      <c r="C112" s="36" t="s">
        <v>520</v>
      </c>
      <c r="D112" s="36" t="s">
        <v>521</v>
      </c>
    </row>
    <row r="113" spans="1:4" ht="12.75" customHeight="1" x14ac:dyDescent="0.25">
      <c r="A113" s="181" t="s">
        <v>633</v>
      </c>
      <c r="B113" s="182">
        <v>16.5</v>
      </c>
      <c r="C113" s="36" t="s">
        <v>520</v>
      </c>
      <c r="D113" s="36" t="s">
        <v>521</v>
      </c>
    </row>
    <row r="114" spans="1:4" ht="12.75" customHeight="1" x14ac:dyDescent="0.25">
      <c r="A114" s="181" t="s">
        <v>634</v>
      </c>
      <c r="B114" s="182">
        <v>16.5</v>
      </c>
      <c r="C114" s="36" t="s">
        <v>520</v>
      </c>
      <c r="D114" s="36" t="s">
        <v>521</v>
      </c>
    </row>
    <row r="115" spans="1:4" ht="12.75" customHeight="1" x14ac:dyDescent="0.25">
      <c r="A115" s="181" t="s">
        <v>635</v>
      </c>
      <c r="B115" s="182">
        <v>16.5</v>
      </c>
      <c r="C115" s="36" t="s">
        <v>520</v>
      </c>
      <c r="D115" s="36" t="s">
        <v>521</v>
      </c>
    </row>
    <row r="116" spans="1:4" ht="12.75" customHeight="1" x14ac:dyDescent="0.25">
      <c r="A116" s="181" t="s">
        <v>636</v>
      </c>
      <c r="B116" s="182">
        <v>16.5</v>
      </c>
      <c r="C116" s="36" t="s">
        <v>520</v>
      </c>
      <c r="D116" s="36" t="s">
        <v>521</v>
      </c>
    </row>
    <row r="117" spans="1:4" x14ac:dyDescent="0.25">
      <c r="A117" s="181" t="s">
        <v>637</v>
      </c>
      <c r="B117" s="182">
        <v>135</v>
      </c>
      <c r="C117" s="36" t="s">
        <v>520</v>
      </c>
      <c r="D117" s="36" t="s">
        <v>638</v>
      </c>
    </row>
    <row r="118" spans="1:4" x14ac:dyDescent="0.25">
      <c r="A118" s="181" t="s">
        <v>639</v>
      </c>
      <c r="B118" s="182">
        <v>16.5</v>
      </c>
      <c r="C118" s="36" t="s">
        <v>520</v>
      </c>
      <c r="D118" s="36" t="s">
        <v>521</v>
      </c>
    </row>
    <row r="119" spans="1:4" s="18" customFormat="1" x14ac:dyDescent="0.25">
      <c r="A119" s="18" t="s">
        <v>640</v>
      </c>
    </row>
  </sheetData>
  <sheetProtection selectLockedCells="1" selectUnlockedCells="1"/>
  <autoFilter ref="A1:B117" xr:uid="{00000000-0009-0000-0000-000005000000}"/>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20"/>
  <sheetViews>
    <sheetView showGridLines="0" topLeftCell="A15" zoomScale="90" zoomScaleNormal="90" workbookViewId="0">
      <selection activeCell="B2" sqref="B2:B7"/>
    </sheetView>
    <sheetView workbookViewId="1">
      <selection activeCell="B2" sqref="B2:B7"/>
    </sheetView>
  </sheetViews>
  <sheetFormatPr defaultColWidth="9.109375" defaultRowHeight="15.6" x14ac:dyDescent="0.3"/>
  <cols>
    <col min="1" max="1" width="14" style="22" customWidth="1"/>
    <col min="2" max="2" width="12.88671875" style="30" bestFit="1" customWidth="1"/>
    <col min="3" max="3" width="14.109375" style="22" customWidth="1"/>
    <col min="4" max="4" width="2.33203125" style="22" customWidth="1"/>
    <col min="5" max="16384" width="9.109375" style="22"/>
  </cols>
  <sheetData>
    <row r="1" spans="1:10" x14ac:dyDescent="0.3">
      <c r="A1" s="19" t="s">
        <v>53</v>
      </c>
      <c r="B1" s="20" t="s">
        <v>641</v>
      </c>
      <c r="C1" s="160">
        <v>135587</v>
      </c>
      <c r="E1" s="22" t="s">
        <v>642</v>
      </c>
    </row>
    <row r="2" spans="1:10" x14ac:dyDescent="0.3">
      <c r="A2" s="22" t="s">
        <v>643</v>
      </c>
      <c r="B2" s="23">
        <v>0.191</v>
      </c>
      <c r="C2" s="24">
        <f>ROUND($B2*$C$1,0)</f>
        <v>25897</v>
      </c>
    </row>
    <row r="3" spans="1:10" ht="15.75" customHeight="1" x14ac:dyDescent="0.4">
      <c r="A3" s="22" t="s">
        <v>644</v>
      </c>
      <c r="B3" s="23">
        <f>+'RATE SHEET'!B8</f>
        <v>1.4500000000000001E-2</v>
      </c>
      <c r="C3" s="24">
        <f t="shared" ref="C3" si="0">ROUND($B3*$C$1,0)</f>
        <v>1966</v>
      </c>
      <c r="G3" s="17"/>
      <c r="H3" s="17"/>
      <c r="I3" s="17"/>
      <c r="J3" s="17"/>
    </row>
    <row r="4" spans="1:10" ht="15.75" customHeight="1" x14ac:dyDescent="0.4">
      <c r="A4" s="22" t="s">
        <v>645</v>
      </c>
      <c r="B4" s="23">
        <f>+'RATE SHEET'!B9</f>
        <v>5.0000000000000001E-4</v>
      </c>
      <c r="C4" s="24">
        <f>ROUND($B4*$C$1,0)</f>
        <v>68</v>
      </c>
      <c r="G4" s="17"/>
      <c r="H4" s="17"/>
      <c r="I4" s="17"/>
      <c r="J4" s="17"/>
    </row>
    <row r="5" spans="1:10" x14ac:dyDescent="0.3">
      <c r="A5" s="22" t="s">
        <v>646</v>
      </c>
      <c r="B5" s="23">
        <f>+'RATE SHEET'!B10</f>
        <v>1.6E-2</v>
      </c>
      <c r="C5" s="24">
        <f>ROUND($B5*$C$1,0)</f>
        <v>2169</v>
      </c>
    </row>
    <row r="6" spans="1:10" x14ac:dyDescent="0.3">
      <c r="A6" s="22" t="s">
        <v>647</v>
      </c>
      <c r="B6" s="23">
        <v>0.03</v>
      </c>
      <c r="C6" s="24">
        <f>ROUND($B6*$C$1,0)</f>
        <v>4068</v>
      </c>
    </row>
    <row r="7" spans="1:10" x14ac:dyDescent="0.3">
      <c r="A7" s="22" t="s">
        <v>648</v>
      </c>
      <c r="B7" s="23">
        <f>+'RATE SHEET'!B11</f>
        <v>2E-3</v>
      </c>
      <c r="C7" s="24">
        <f>ROUND($B7*$C$1,0)</f>
        <v>271</v>
      </c>
    </row>
    <row r="8" spans="1:10" ht="17.399999999999999" x14ac:dyDescent="0.45">
      <c r="A8" s="22" t="s">
        <v>649</v>
      </c>
      <c r="B8" s="25"/>
      <c r="C8" s="183">
        <f>'RATE SHEET'!B19</f>
        <v>42151.799999999996</v>
      </c>
      <c r="E8" s="22" t="s">
        <v>298</v>
      </c>
    </row>
    <row r="9" spans="1:10" s="27" customFormat="1" ht="17.399999999999999" x14ac:dyDescent="0.45">
      <c r="A9" s="27" t="s">
        <v>650</v>
      </c>
      <c r="B9" s="28"/>
      <c r="C9" s="29">
        <f>SUM(C1:C8)</f>
        <v>212177.8</v>
      </c>
    </row>
    <row r="11" spans="1:10" x14ac:dyDescent="0.3">
      <c r="A11" s="22" t="s">
        <v>651</v>
      </c>
    </row>
    <row r="12" spans="1:10" x14ac:dyDescent="0.3">
      <c r="A12" s="22" t="s">
        <v>652</v>
      </c>
    </row>
    <row r="15" spans="1:10" x14ac:dyDescent="0.3">
      <c r="C15" s="31">
        <v>121.84</v>
      </c>
      <c r="E15" s="32" t="s">
        <v>653</v>
      </c>
    </row>
    <row r="16" spans="1:10" x14ac:dyDescent="0.3">
      <c r="A16" s="22" t="s">
        <v>654</v>
      </c>
      <c r="B16" s="206">
        <v>1269.5999999999999</v>
      </c>
    </row>
    <row r="17" spans="1:2" x14ac:dyDescent="0.3">
      <c r="A17" s="22" t="s">
        <v>655</v>
      </c>
      <c r="B17" s="206">
        <v>111</v>
      </c>
    </row>
    <row r="18" spans="1:2" x14ac:dyDescent="0.3">
      <c r="A18" s="22" t="s">
        <v>656</v>
      </c>
      <c r="B18" s="206">
        <v>40771.199999999997</v>
      </c>
    </row>
    <row r="19" spans="1:2" ht="16.2" thickBot="1" x14ac:dyDescent="0.35">
      <c r="B19" s="207">
        <f>SUM(B16:B18)</f>
        <v>42151.799999999996</v>
      </c>
    </row>
    <row r="20" spans="1:2" ht="16.2" thickTop="1" x14ac:dyDescent="0.3"/>
  </sheetData>
  <sheetProtection selectLockedCells="1" selectUnlockedCells="1"/>
  <pageMargins left="0.75" right="0.75" top="1.38" bottom="1" header="0.5" footer="0.5"/>
  <pageSetup orientation="portrait" r:id="rId1"/>
  <headerFooter alignWithMargins="0">
    <oddHeader>&amp;C&amp;"Times New Roman,Regular"&amp;12Riverside Community College District
2014/2015 Faculty Total Cost of Position</oddHeader>
    <oddFooter>&amp;R&amp;9&amp;Z&amp;F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23"/>
  <sheetViews>
    <sheetView showGridLines="0" workbookViewId="0">
      <selection activeCell="C1" sqref="C1"/>
    </sheetView>
    <sheetView workbookViewId="1">
      <selection activeCell="G21" sqref="G21"/>
    </sheetView>
  </sheetViews>
  <sheetFormatPr defaultColWidth="9.109375" defaultRowHeight="15.6" x14ac:dyDescent="0.3"/>
  <cols>
    <col min="1" max="1" width="29.109375" style="22" customWidth="1"/>
    <col min="2" max="2" width="14.109375" style="30" customWidth="1"/>
    <col min="3" max="3" width="14.109375" style="22" customWidth="1"/>
    <col min="4" max="4" width="2.33203125" style="22" customWidth="1"/>
    <col min="5" max="16384" width="9.109375" style="22"/>
  </cols>
  <sheetData>
    <row r="1" spans="1:10" x14ac:dyDescent="0.3">
      <c r="A1" s="19" t="s">
        <v>53</v>
      </c>
      <c r="B1" s="20" t="s">
        <v>641</v>
      </c>
      <c r="C1" s="21">
        <v>143291</v>
      </c>
      <c r="E1" s="22" t="s">
        <v>657</v>
      </c>
    </row>
    <row r="2" spans="1:10" x14ac:dyDescent="0.3">
      <c r="A2" s="22" t="s">
        <v>643</v>
      </c>
      <c r="B2" s="23">
        <v>0.191</v>
      </c>
      <c r="C2" s="24">
        <f>ROUND($B2*$C$1,0)</f>
        <v>27369</v>
      </c>
    </row>
    <row r="3" spans="1:10" ht="15.75" customHeight="1" x14ac:dyDescent="0.4">
      <c r="A3" s="22" t="s">
        <v>644</v>
      </c>
      <c r="B3" s="23">
        <f>+'RATE SHEET'!B8</f>
        <v>1.4500000000000001E-2</v>
      </c>
      <c r="C3" s="24">
        <f t="shared" ref="C3:C7" si="0">ROUND($B3*$C$1,0)</f>
        <v>2078</v>
      </c>
      <c r="G3" s="17"/>
      <c r="H3" s="17"/>
      <c r="I3" s="17"/>
      <c r="J3" s="17"/>
    </row>
    <row r="4" spans="1:10" ht="15.75" customHeight="1" x14ac:dyDescent="0.4">
      <c r="A4" s="22" t="s">
        <v>645</v>
      </c>
      <c r="B4" s="23">
        <f>+'RATE SHEET'!B9</f>
        <v>5.0000000000000001E-4</v>
      </c>
      <c r="C4" s="24">
        <f t="shared" si="0"/>
        <v>72</v>
      </c>
      <c r="G4" s="17"/>
      <c r="H4" s="17"/>
      <c r="I4" s="17"/>
      <c r="J4" s="17"/>
    </row>
    <row r="5" spans="1:10" x14ac:dyDescent="0.3">
      <c r="A5" s="22" t="s">
        <v>646</v>
      </c>
      <c r="B5" s="23">
        <f>+'RATE SHEET'!B10</f>
        <v>1.6E-2</v>
      </c>
      <c r="C5" s="24">
        <f t="shared" si="0"/>
        <v>2293</v>
      </c>
    </row>
    <row r="6" spans="1:10" x14ac:dyDescent="0.3">
      <c r="A6" s="22" t="s">
        <v>647</v>
      </c>
      <c r="B6" s="23">
        <v>0.03</v>
      </c>
      <c r="C6" s="24">
        <f t="shared" si="0"/>
        <v>4299</v>
      </c>
    </row>
    <row r="7" spans="1:10" x14ac:dyDescent="0.3">
      <c r="A7" s="219" t="s">
        <v>648</v>
      </c>
      <c r="B7" s="220">
        <f>+'RATE SHEET'!B11</f>
        <v>2E-3</v>
      </c>
      <c r="C7" s="221">
        <f t="shared" si="0"/>
        <v>287</v>
      </c>
    </row>
    <row r="8" spans="1:10" x14ac:dyDescent="0.3">
      <c r="B8" s="23">
        <f>SUM(B2:B7)</f>
        <v>0.254</v>
      </c>
      <c r="C8" s="24"/>
    </row>
    <row r="9" spans="1:10" ht="17.399999999999999" x14ac:dyDescent="0.45">
      <c r="A9" s="22" t="s">
        <v>649</v>
      </c>
      <c r="B9" s="23"/>
      <c r="C9" s="26">
        <f>'RATE SHEET'!B19</f>
        <v>42151.799999999996</v>
      </c>
    </row>
    <row r="10" spans="1:10" s="27" customFormat="1" ht="17.399999999999999" x14ac:dyDescent="0.45">
      <c r="A10" s="27" t="s">
        <v>650</v>
      </c>
      <c r="B10" s="28"/>
      <c r="C10" s="29">
        <f>SUM(C1:C9)</f>
        <v>221840.8</v>
      </c>
    </row>
    <row r="12" spans="1:10" x14ac:dyDescent="0.3">
      <c r="A12" s="22" t="s">
        <v>651</v>
      </c>
    </row>
    <row r="14" spans="1:10" x14ac:dyDescent="0.3">
      <c r="A14" s="22" t="s">
        <v>658</v>
      </c>
    </row>
    <row r="15" spans="1:10" x14ac:dyDescent="0.3">
      <c r="A15" s="22" t="s">
        <v>654</v>
      </c>
      <c r="B15" s="206">
        <v>1269.5999999999999</v>
      </c>
    </row>
    <row r="16" spans="1:10" x14ac:dyDescent="0.3">
      <c r="A16" s="22" t="s">
        <v>655</v>
      </c>
      <c r="B16" s="206">
        <v>111</v>
      </c>
    </row>
    <row r="17" spans="1:3" x14ac:dyDescent="0.3">
      <c r="A17" s="22" t="s">
        <v>656</v>
      </c>
      <c r="B17" s="206">
        <v>40771.199999999997</v>
      </c>
      <c r="C17" s="22" t="s">
        <v>659</v>
      </c>
    </row>
    <row r="18" spans="1:3" ht="16.2" thickBot="1" x14ac:dyDescent="0.35">
      <c r="B18" s="207">
        <f>SUM(B15:B17)</f>
        <v>42151.799999999996</v>
      </c>
    </row>
    <row r="19" spans="1:3" ht="18" thickTop="1" x14ac:dyDescent="0.45">
      <c r="B19" s="185"/>
    </row>
    <row r="23" spans="1:3" x14ac:dyDescent="0.3">
      <c r="B23" s="208"/>
    </row>
  </sheetData>
  <sheetProtection selectLockedCells="1" selectUnlockedCells="1"/>
  <pageMargins left="0.75" right="0.75" top="1.38" bottom="1" header="0.5" footer="0.5"/>
  <pageSetup orientation="portrait" r:id="rId1"/>
  <headerFooter alignWithMargins="0">
    <oddHeader>&amp;C&amp;"Times New Roman,Regular"&amp;12Riverside Community College District
2014/2015 Counselor/Librarian Total Cost of Position</oddHeader>
    <oddFooter>&amp;R&amp;9&amp;Z&amp;F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R15"/>
  <sheetViews>
    <sheetView showGridLines="0" topLeftCell="N15" workbookViewId="0">
      <selection activeCell="I2" sqref="I2"/>
    </sheetView>
    <sheetView workbookViewId="1">
      <selection activeCell="S16" sqref="S16"/>
    </sheetView>
  </sheetViews>
  <sheetFormatPr defaultColWidth="9.109375" defaultRowHeight="15.6" x14ac:dyDescent="0.3"/>
  <cols>
    <col min="1" max="1" width="27.6640625" style="22" customWidth="1"/>
    <col min="2" max="2" width="10.44140625" style="30" customWidth="1"/>
    <col min="3" max="3" width="14.109375" style="22" customWidth="1"/>
    <col min="4" max="4" width="12.44140625" style="22" customWidth="1"/>
    <col min="5" max="5" width="9.88671875" style="140" customWidth="1"/>
    <col min="6" max="6" width="9.109375" style="22"/>
    <col min="7" max="7" width="11.5546875" style="22" bestFit="1" customWidth="1"/>
    <col min="8" max="16384" width="9.109375" style="22"/>
  </cols>
  <sheetData>
    <row r="2" spans="1:18" x14ac:dyDescent="0.3">
      <c r="A2" s="27"/>
      <c r="B2" s="143" t="s">
        <v>660</v>
      </c>
      <c r="C2" s="141" t="s">
        <v>661</v>
      </c>
      <c r="D2" s="141" t="s">
        <v>56</v>
      </c>
      <c r="E2" s="141" t="s">
        <v>662</v>
      </c>
      <c r="I2" s="35"/>
    </row>
    <row r="3" spans="1:18" x14ac:dyDescent="0.3">
      <c r="A3" s="27" t="s">
        <v>663</v>
      </c>
      <c r="B3" s="144"/>
      <c r="C3" s="140"/>
      <c r="D3" s="140"/>
    </row>
    <row r="4" spans="1:18" x14ac:dyDescent="0.3">
      <c r="A4" s="22" t="s">
        <v>664</v>
      </c>
      <c r="B4" s="139">
        <v>54</v>
      </c>
      <c r="C4" s="34">
        <v>121.84</v>
      </c>
      <c r="D4" s="35">
        <f>ROUND(B4*C4,2)</f>
        <v>6579.36</v>
      </c>
      <c r="E4" s="142">
        <f>ROUND(B4/18,0)</f>
        <v>3</v>
      </c>
      <c r="F4" s="22" t="s">
        <v>665</v>
      </c>
      <c r="O4" s="22" t="s">
        <v>77</v>
      </c>
      <c r="R4" s="22">
        <v>121.84</v>
      </c>
    </row>
    <row r="5" spans="1:18" x14ac:dyDescent="0.3">
      <c r="A5" s="22" t="s">
        <v>666</v>
      </c>
      <c r="B5" s="177">
        <v>54</v>
      </c>
      <c r="C5" s="145">
        <v>81.260000000000005</v>
      </c>
      <c r="D5" s="146">
        <f>ROUND(B5*C5,2)</f>
        <v>4388.04</v>
      </c>
      <c r="E5" s="147">
        <f>E4</f>
        <v>3</v>
      </c>
      <c r="F5" s="22" t="s">
        <v>667</v>
      </c>
      <c r="O5" s="22" t="s">
        <v>78</v>
      </c>
      <c r="R5" s="22">
        <v>97.32</v>
      </c>
    </row>
    <row r="6" spans="1:18" x14ac:dyDescent="0.3">
      <c r="B6" s="33"/>
      <c r="D6" s="148">
        <f>SUM(D4:D5)</f>
        <v>10967.4</v>
      </c>
    </row>
    <row r="7" spans="1:18" x14ac:dyDescent="0.3">
      <c r="A7" s="27" t="s">
        <v>668</v>
      </c>
      <c r="B7" s="33"/>
    </row>
    <row r="8" spans="1:18" x14ac:dyDescent="0.3">
      <c r="A8" s="22" t="s">
        <v>669</v>
      </c>
      <c r="B8" s="139">
        <v>18</v>
      </c>
      <c r="C8" s="34">
        <v>97.32</v>
      </c>
      <c r="D8" s="35">
        <f>ROUND(B8*C8,2)</f>
        <v>1751.76</v>
      </c>
      <c r="E8" s="140">
        <f>ROUND(B8/18,0)</f>
        <v>1</v>
      </c>
      <c r="F8" s="22" t="s">
        <v>670</v>
      </c>
    </row>
    <row r="9" spans="1:18" x14ac:dyDescent="0.3">
      <c r="A9" s="22" t="s">
        <v>671</v>
      </c>
      <c r="B9" s="139">
        <v>18</v>
      </c>
      <c r="C9" s="145">
        <v>81.260000000000005</v>
      </c>
      <c r="D9" s="146">
        <f>ROUND(C9*E8,2)</f>
        <v>81.260000000000005</v>
      </c>
      <c r="E9" s="147">
        <f>E8</f>
        <v>1</v>
      </c>
      <c r="F9" s="22" t="s">
        <v>667</v>
      </c>
    </row>
    <row r="10" spans="1:18" x14ac:dyDescent="0.3">
      <c r="B10" s="33"/>
      <c r="D10" s="148">
        <f>SUM(D8:D9)</f>
        <v>1833.02</v>
      </c>
    </row>
    <row r="11" spans="1:18" x14ac:dyDescent="0.3">
      <c r="B11" s="33"/>
    </row>
    <row r="12" spans="1:18" x14ac:dyDescent="0.3">
      <c r="B12" s="33"/>
      <c r="C12" s="35"/>
      <c r="D12" s="148"/>
    </row>
    <row r="14" spans="1:18" x14ac:dyDescent="0.3">
      <c r="A14" s="22" t="s">
        <v>672</v>
      </c>
    </row>
    <row r="15" spans="1:18" x14ac:dyDescent="0.3">
      <c r="A15" s="22" t="s">
        <v>673</v>
      </c>
    </row>
  </sheetData>
  <sheetProtection selectLockedCells="1" selectUnlockedCells="1"/>
  <pageMargins left="0.75" right="0.75" top="1.45" bottom="1" header="0.5" footer="0.5"/>
  <pageSetup orientation="portrait" r:id="rId1"/>
  <headerFooter alignWithMargins="0">
    <oddHeader>&amp;C&amp;"Times New Roman,Regular"&amp;12Riverside Community College District
2013/2014 Part Time Faculty
Cost for 2.0 FTEs</oddHeader>
    <oddFooter>&amp;R&amp;9&amp;Z&amp;F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E8515543C8394D87FAA2A93CC2D8B8" ma:contentTypeVersion="19" ma:contentTypeDescription="Create a new document." ma:contentTypeScope="" ma:versionID="1674cb94d83e86d223ae212380c981aa">
  <xsd:schema xmlns:xsd="http://www.w3.org/2001/XMLSchema" xmlns:xs="http://www.w3.org/2001/XMLSchema" xmlns:p="http://schemas.microsoft.com/office/2006/metadata/properties" xmlns:ns1="http://schemas.microsoft.com/sharepoint/v3" xmlns:ns2="61ed5f3b-d1b7-43ae-838c-02534ba991bc" xmlns:ns3="329c5858-06dd-4410-aba0-2a9c48e73ef0" targetNamespace="http://schemas.microsoft.com/office/2006/metadata/properties" ma:root="true" ma:fieldsID="2b53e817a89e712123fd35573c5e8686" ns1:_="" ns2:_="" ns3:_="">
    <xsd:import namespace="http://schemas.microsoft.com/sharepoint/v3"/>
    <xsd:import namespace="61ed5f3b-d1b7-43ae-838c-02534ba991bc"/>
    <xsd:import namespace="329c5858-06dd-4410-aba0-2a9c48e73e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ed5f3b-d1b7-43ae-838c-02534ba991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6a28ca7-f774-4241-937e-de22154b6813"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9c5858-06dd-4410-aba0-2a9c48e73e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1a3d332-ae86-46b8-9b86-58fd70480195}" ma:internalName="TaxCatchAll" ma:showField="CatchAllData" ma:web="329c5858-06dd-4410-aba0-2a9c48e73e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29c5858-06dd-4410-aba0-2a9c48e73ef0">
      <UserInfo>
        <DisplayName>Lee, Samuel</DisplayName>
        <AccountId>86</AccountId>
        <AccountType/>
      </UserInfo>
      <UserInfo>
        <DisplayName>Abejar, Esmeralda</DisplayName>
        <AccountId>10</AccountId>
        <AccountType/>
      </UserInfo>
      <UserInfo>
        <DisplayName>Bader, Melissa</DisplayName>
        <AccountId>29</AccountId>
        <AccountType/>
      </UserInfo>
      <UserInfo>
        <DisplayName>Figueroa, Claudia</DisplayName>
        <AccountId>99</AccountId>
        <AccountType/>
      </UserInfo>
      <UserInfo>
        <DisplayName>Moore, Turajha</DisplayName>
        <AccountId>104</AccountId>
        <AccountType/>
      </UserInfo>
      <UserInfo>
        <DisplayName>Budget NC Members</DisplayName>
        <AccountId>129</AccountId>
        <AccountType/>
      </UserInfo>
      <UserInfo>
        <DisplayName>Hodawanus, Tricia</DisplayName>
        <AccountId>49</AccountId>
        <AccountType/>
      </UserInfo>
      <UserInfo>
        <DisplayName>Etchison, Ashley</DisplayName>
        <AccountId>43</AccountId>
        <AccountType/>
      </UserInfo>
      <UserInfo>
        <DisplayName>Alvarez, Juan</DisplayName>
        <AccountId>132</AccountId>
        <AccountType/>
      </UserInfo>
      <UserInfo>
        <DisplayName>Gonzalez, Maria</DisplayName>
        <AccountId>133</AccountId>
        <AccountType/>
      </UserInfo>
    </SharedWithUsers>
    <lcf76f155ced4ddcb4097134ff3c332f xmlns="61ed5f3b-d1b7-43ae-838c-02534ba991bc">
      <Terms xmlns="http://schemas.microsoft.com/office/infopath/2007/PartnerControls"/>
    </lcf76f155ced4ddcb4097134ff3c332f>
    <TaxCatchAll xmlns="329c5858-06dd-4410-aba0-2a9c48e73ef0" xsi:nil="true"/>
  </documentManagement>
</p:properties>
</file>

<file path=customXml/itemProps1.xml><?xml version="1.0" encoding="utf-8"?>
<ds:datastoreItem xmlns:ds="http://schemas.openxmlformats.org/officeDocument/2006/customXml" ds:itemID="{1F910BEF-B909-4497-B9FD-162C3C8AB83D}">
  <ds:schemaRefs>
    <ds:schemaRef ds:uri="http://schemas.microsoft.com/sharepoint/v3/contenttype/forms"/>
  </ds:schemaRefs>
</ds:datastoreItem>
</file>

<file path=customXml/itemProps2.xml><?xml version="1.0" encoding="utf-8"?>
<ds:datastoreItem xmlns:ds="http://schemas.openxmlformats.org/officeDocument/2006/customXml" ds:itemID="{3DCF8A28-F85D-49C2-945A-CDBB9BF4E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1ed5f3b-d1b7-43ae-838c-02534ba991bc"/>
    <ds:schemaRef ds:uri="329c5858-06dd-4410-aba0-2a9c48e73e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DE33E1-29BF-4A7D-BE42-AF61BDEBD4A2}">
  <ds:schemaRefs>
    <ds:schemaRef ds:uri="http://purl.org/dc/terms/"/>
    <ds:schemaRef ds:uri="http://schemas.microsoft.com/office/2006/documentManagement/types"/>
    <ds:schemaRef ds:uri="http://schemas.microsoft.com/sharepoint/v3"/>
    <ds:schemaRef ds:uri="http://www.w3.org/XML/1998/namespace"/>
    <ds:schemaRef ds:uri="http://purl.org/dc/elements/1.1/"/>
    <ds:schemaRef ds:uri="http://purl.org/dc/dcmitype/"/>
    <ds:schemaRef ds:uri="329c5858-06dd-4410-aba0-2a9c48e73ef0"/>
    <ds:schemaRef ds:uri="http://schemas.openxmlformats.org/package/2006/metadata/core-properties"/>
    <ds:schemaRef ds:uri="http://schemas.microsoft.com/office/infopath/2007/PartnerControls"/>
    <ds:schemaRef ds:uri="61ed5f3b-d1b7-43ae-838c-02534ba991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How to Use the Workbook</vt:lpstr>
      <vt:lpstr>Total Cost of Position</vt:lpstr>
      <vt:lpstr>Classified Salary Schedule</vt:lpstr>
      <vt:lpstr>CL Confidential Salary Schedule</vt:lpstr>
      <vt:lpstr>Administrator Job Titles</vt:lpstr>
      <vt:lpstr>Short Term NonClassified Titles</vt:lpstr>
      <vt:lpstr>TCP Full Time Fac</vt:lpstr>
      <vt:lpstr>TCP Full Time CounsLib</vt:lpstr>
      <vt:lpstr>TCP Assoc Fac</vt:lpstr>
      <vt:lpstr>Student Employment</vt:lpstr>
      <vt:lpstr>RATE SHEET</vt:lpstr>
      <vt:lpstr>NOTES</vt:lpstr>
      <vt:lpstr>AdministratorTitles</vt:lpstr>
      <vt:lpstr>AdminTitles</vt:lpstr>
      <vt:lpstr>AdminTitles2</vt:lpstr>
      <vt:lpstr>'Total Cost of Position'!Print_Titles</vt:lpstr>
      <vt:lpstr>ShortTerm</vt:lpstr>
      <vt:lpstr>StudentTitles</vt:lpstr>
    </vt:vector>
  </TitlesOfParts>
  <Manager/>
  <Company>RCC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Cheatham, Misty</dc:creator>
  <cp:keywords/>
  <dc:description/>
  <cp:lastModifiedBy>Abejar, Esmeralda</cp:lastModifiedBy>
  <cp:revision/>
  <dcterms:created xsi:type="dcterms:W3CDTF">2020-02-10T23:57:30Z</dcterms:created>
  <dcterms:modified xsi:type="dcterms:W3CDTF">2025-12-11T22:36:39Z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0x0101004EE8515543C8394D87FAA2A93CC2D8B8</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